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7260" windowHeight="9090" activeTab="0"/>
  </bookViews>
  <sheets>
    <sheet name="ICE" sheetId="1" r:id="rId1"/>
    <sheet name="Sheet1" sheetId="2" r:id="rId2"/>
  </sheets>
  <definedNames>
    <definedName name="_xlnm.Print_Titles" localSheetId="0">'ICE'!$1:$9</definedName>
  </definedNames>
  <calcPr fullCalcOnLoad="1"/>
</workbook>
</file>

<file path=xl/sharedStrings.xml><?xml version="1.0" encoding="utf-8"?>
<sst xmlns="http://schemas.openxmlformats.org/spreadsheetml/2006/main" count="717" uniqueCount="248">
  <si>
    <t>FUEL</t>
  </si>
  <si>
    <t>Diesel</t>
  </si>
  <si>
    <t>Gasoline</t>
  </si>
  <si>
    <t>Propane</t>
  </si>
  <si>
    <t>SCAQMD</t>
  </si>
  <si>
    <t>Uncontrolled</t>
  </si>
  <si>
    <t>Ignition timing retard</t>
  </si>
  <si>
    <t>Air to fuel ratio</t>
  </si>
  <si>
    <t>CO</t>
  </si>
  <si>
    <t>TOG</t>
  </si>
  <si>
    <t>1,3-Butadiene</t>
  </si>
  <si>
    <t>Acenaphthylene</t>
  </si>
  <si>
    <t>Acetaldehyde</t>
  </si>
  <si>
    <t>Acrolein</t>
  </si>
  <si>
    <t>Acenaphthene</t>
  </si>
  <si>
    <t>Anthracene</t>
  </si>
  <si>
    <t>Arsenic</t>
  </si>
  <si>
    <t>Benzene</t>
  </si>
  <si>
    <t>Benzaldehyde</t>
  </si>
  <si>
    <t>Benzo(a)anthracene</t>
  </si>
  <si>
    <t>Benzo(a)pyrene</t>
  </si>
  <si>
    <t>Benzo(b)fluoranthenen</t>
  </si>
  <si>
    <t>Benzo(g,h,l)perylene</t>
  </si>
  <si>
    <t>Benzo(k)fluoranthene</t>
  </si>
  <si>
    <t>1.49-05</t>
  </si>
  <si>
    <t>Beryllium</t>
  </si>
  <si>
    <t>Chlorine</t>
  </si>
  <si>
    <t>Chlorobenzene</t>
  </si>
  <si>
    <t>Dioxins</t>
  </si>
  <si>
    <t>Ethyl benzene</t>
  </si>
  <si>
    <t>Fluoranthene</t>
  </si>
  <si>
    <t>Fluorene</t>
  </si>
  <si>
    <t>Formaldehyde</t>
  </si>
  <si>
    <t>Furans</t>
  </si>
  <si>
    <t>Hydrogen chloride</t>
  </si>
  <si>
    <t>Hydrogen Sulfide</t>
  </si>
  <si>
    <t>Indeno(1,2,3-cd)pyrene</t>
  </si>
  <si>
    <t>Naphthalene</t>
  </si>
  <si>
    <t>Phenanthrene</t>
  </si>
  <si>
    <t>Propylene</t>
  </si>
  <si>
    <t>Pyrene</t>
  </si>
  <si>
    <t>Toluene</t>
  </si>
  <si>
    <t>Xylenes</t>
  </si>
  <si>
    <t>1,000 gallons</t>
  </si>
  <si>
    <t>POLLUTANT</t>
  </si>
  <si>
    <t>ITR</t>
  </si>
  <si>
    <t>AFR</t>
  </si>
  <si>
    <t>WI</t>
  </si>
  <si>
    <t>SCR</t>
  </si>
  <si>
    <t>UNC</t>
  </si>
  <si>
    <t>IRT</t>
  </si>
  <si>
    <t>CRITERIA</t>
  </si>
  <si>
    <t>TOXICS</t>
  </si>
  <si>
    <t>sd</t>
  </si>
  <si>
    <t>v</t>
  </si>
  <si>
    <t>Polycyclic aromatic hydrocarbons</t>
  </si>
  <si>
    <t>PAH =</t>
  </si>
  <si>
    <t>PAH *</t>
  </si>
  <si>
    <t>Chromium</t>
  </si>
  <si>
    <t>c</t>
  </si>
  <si>
    <t xml:space="preserve">SC = </t>
  </si>
  <si>
    <t xml:space="preserve">c = </t>
  </si>
  <si>
    <t>CARB</t>
  </si>
  <si>
    <t xml:space="preserve">sd = </t>
  </si>
  <si>
    <t xml:space="preserve">v = </t>
  </si>
  <si>
    <t>SDCAPCD</t>
  </si>
  <si>
    <t>VCAPCD</t>
  </si>
  <si>
    <t>sc</t>
  </si>
  <si>
    <t xml:space="preserve">sc = </t>
  </si>
  <si>
    <t>sc/sd</t>
  </si>
  <si>
    <t>EMISSION CONTROLS</t>
  </si>
  <si>
    <t>ALL</t>
  </si>
  <si>
    <t xml:space="preserve">ap = </t>
  </si>
  <si>
    <t xml:space="preserve">TSP = </t>
  </si>
  <si>
    <t>Source of emission factors</t>
  </si>
  <si>
    <t>ABBREVIATIONS</t>
  </si>
  <si>
    <t>*  FOOT NOTES</t>
  </si>
  <si>
    <t>CAS #</t>
  </si>
  <si>
    <t>NSCR</t>
  </si>
  <si>
    <t>Non-elective catalytic reduction</t>
  </si>
  <si>
    <t>Selective catalytic reduction</t>
  </si>
  <si>
    <t>Water injection</t>
  </si>
  <si>
    <t>Natural Gas *</t>
  </si>
  <si>
    <t xml:space="preserve">NATURAL GAS </t>
  </si>
  <si>
    <t>million cubic feet (mmcf)</t>
  </si>
  <si>
    <t>Cadmium</t>
  </si>
  <si>
    <t>Chrysene</t>
  </si>
  <si>
    <t>Copper</t>
  </si>
  <si>
    <t>Hexane</t>
  </si>
  <si>
    <t xml:space="preserve">Chromium hexavalent </t>
  </si>
  <si>
    <t>Lead</t>
  </si>
  <si>
    <t>Manganese</t>
  </si>
  <si>
    <t>Mercury</t>
  </si>
  <si>
    <t>Nickel</t>
  </si>
  <si>
    <t>Selenium</t>
  </si>
  <si>
    <t>Zinc</t>
  </si>
  <si>
    <t>Emission Reporting Unit (ERU)</t>
  </si>
  <si>
    <t>Heating Value (Btu/ERU)</t>
  </si>
  <si>
    <t>SCC Number</t>
  </si>
  <si>
    <t>Size / Type / Rating of ICE</t>
  </si>
  <si>
    <t xml:space="preserve">Emission Controls *  </t>
  </si>
  <si>
    <t>Emission Factor Units</t>
  </si>
  <si>
    <t>SC *</t>
  </si>
  <si>
    <t>1,000 MMBtu / mmcf</t>
  </si>
  <si>
    <r>
      <t>SO</t>
    </r>
    <r>
      <rPr>
        <vertAlign val="subscript"/>
        <sz val="10"/>
        <rFont val="Arial"/>
        <family val="2"/>
      </rPr>
      <t>X</t>
    </r>
  </si>
  <si>
    <r>
      <t>NO</t>
    </r>
    <r>
      <rPr>
        <vertAlign val="subscript"/>
        <sz val="10"/>
        <rFont val="Arial"/>
        <family val="2"/>
      </rPr>
      <t>X</t>
    </r>
  </si>
  <si>
    <r>
      <t>CO</t>
    </r>
    <r>
      <rPr>
        <vertAlign val="subscript"/>
        <sz val="10"/>
        <rFont val="Arial"/>
        <family val="2"/>
      </rPr>
      <t>2</t>
    </r>
  </si>
  <si>
    <t>20200301 / 20300301</t>
  </si>
  <si>
    <t>pound per 1,000 gallons</t>
  </si>
  <si>
    <t>pounds / 1,000 gals</t>
  </si>
  <si>
    <t>91.5 MMBtu / 1,000 gals</t>
  </si>
  <si>
    <t>Diesel Particulate</t>
  </si>
  <si>
    <t>126.8 MMBtu / 1,000 gals</t>
  </si>
  <si>
    <t>ap</t>
  </si>
  <si>
    <t>PM Condensable</t>
  </si>
  <si>
    <t>Oxide of Nitrogen</t>
  </si>
  <si>
    <t>&lt;90% load</t>
  </si>
  <si>
    <t>Carbon Monoxide</t>
  </si>
  <si>
    <t>90-105 % Load</t>
  </si>
  <si>
    <t>VOC</t>
  </si>
  <si>
    <t xml:space="preserve">Vendor = </t>
  </si>
  <si>
    <t>Vendor to supply data</t>
  </si>
  <si>
    <t>Vendor *</t>
  </si>
  <si>
    <t>1,1,2,2 - Tetrachloroethane</t>
  </si>
  <si>
    <t>1,1,2 - Trichloroetrhane</t>
  </si>
  <si>
    <t>1,1 - Dichloroethane</t>
  </si>
  <si>
    <t>1,2,3 - Trimethylbenzene</t>
  </si>
  <si>
    <t>1,2,4 - Trimethylbenzene</t>
  </si>
  <si>
    <t>1,2 - Dichloropropane</t>
  </si>
  <si>
    <t>1,3 - Dichloropropene</t>
  </si>
  <si>
    <t>2,2,4 - Trimethylpentane</t>
  </si>
  <si>
    <t>2 - Methylnaphthalene</t>
  </si>
  <si>
    <t>Benzo(e)pyrene</t>
  </si>
  <si>
    <t>Biphenyl</t>
  </si>
  <si>
    <t>Butane</t>
  </si>
  <si>
    <t>Butyr/Isobutyaldehyde</t>
  </si>
  <si>
    <t>Carbon tetrachloride</t>
  </si>
  <si>
    <t>Chloroform</t>
  </si>
  <si>
    <t>Cyclohexane</t>
  </si>
  <si>
    <t>Cyclopentane</t>
  </si>
  <si>
    <t>Ethane</t>
  </si>
  <si>
    <t>Ethylene dibromide</t>
  </si>
  <si>
    <t>Isobutane</t>
  </si>
  <si>
    <t>Methanol</t>
  </si>
  <si>
    <t>Methylcyclohexane</t>
  </si>
  <si>
    <t>Methylene chloride</t>
  </si>
  <si>
    <t>Nonane</t>
  </si>
  <si>
    <t>Octane</t>
  </si>
  <si>
    <t>Pentane</t>
  </si>
  <si>
    <t>Perylene</t>
  </si>
  <si>
    <t>Phenol</t>
  </si>
  <si>
    <t>Styrene</t>
  </si>
  <si>
    <t>Vinyl chloride</t>
  </si>
  <si>
    <t>AB2588</t>
  </si>
  <si>
    <t>XXX</t>
  </si>
  <si>
    <t>Ammonia (42604)</t>
  </si>
  <si>
    <t>Dibenz(a,h)anthracene</t>
  </si>
  <si>
    <t>1086 / 1085</t>
  </si>
  <si>
    <t>Tetrachloroethane (Perc)</t>
  </si>
  <si>
    <t>Ethyl chloride</t>
  </si>
  <si>
    <t>1,3,5 - Trimethylbenzene</t>
  </si>
  <si>
    <t>Ethylene Dichloride</t>
  </si>
  <si>
    <t>md/av</t>
  </si>
  <si>
    <t xml:space="preserve">md / av =  </t>
  </si>
  <si>
    <t>MDAQMD &amp; AVAPCD</t>
  </si>
  <si>
    <t>Propane *</t>
  </si>
  <si>
    <r>
      <t>TEF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= </t>
    </r>
  </si>
  <si>
    <r>
      <t>TEF</t>
    </r>
    <r>
      <rPr>
        <vertAlign val="subscript"/>
        <sz val="10"/>
        <rFont val="Arial"/>
        <family val="2"/>
      </rPr>
      <t>NG</t>
    </r>
    <r>
      <rPr>
        <sz val="10"/>
        <rFont val="Arial"/>
        <family val="2"/>
      </rPr>
      <t xml:space="preserve"> * HV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/ HV</t>
    </r>
    <r>
      <rPr>
        <vertAlign val="subscript"/>
        <sz val="10"/>
        <rFont val="Arial"/>
        <family val="2"/>
      </rPr>
      <t>NG</t>
    </r>
  </si>
  <si>
    <r>
      <t>TEF</t>
    </r>
    <r>
      <rPr>
        <vertAlign val="subscript"/>
        <sz val="10"/>
        <rFont val="Arial"/>
        <family val="2"/>
      </rPr>
      <t>NG</t>
    </r>
    <r>
      <rPr>
        <sz val="10"/>
        <rFont val="Arial"/>
        <family val="2"/>
      </rPr>
      <t xml:space="preserve"> =</t>
    </r>
  </si>
  <si>
    <r>
      <t>HV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</si>
  <si>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t>Heating value for propane</t>
  </si>
  <si>
    <r>
      <t>HV</t>
    </r>
    <r>
      <rPr>
        <vertAlign val="subscript"/>
        <sz val="10"/>
        <rFont val="Arial"/>
        <family val="2"/>
      </rPr>
      <t>NG</t>
    </r>
    <r>
      <rPr>
        <sz val="10"/>
        <rFont val="Arial"/>
        <family val="2"/>
      </rPr>
      <t xml:space="preserve"> =</t>
    </r>
  </si>
  <si>
    <t>Heating value for natural gas</t>
  </si>
  <si>
    <t>Average of natural gas toxic emission factors</t>
  </si>
  <si>
    <t>Propane toxic emission factors were calculated from the natural gas toxic emission factors using the following formula:</t>
  </si>
  <si>
    <t>Propane toxic emission factor</t>
  </si>
  <si>
    <t>SOURCE OF DATA</t>
  </si>
  <si>
    <t>Total suspended particulates</t>
  </si>
  <si>
    <t>DEFAULT EMISSION FACTORS FOR INTERNAL COMBUSTION ENGINES (ICE)</t>
  </si>
  <si>
    <r>
      <t>¹</t>
    </r>
    <r>
      <rPr>
        <sz val="10"/>
        <rFont val="Arial"/>
        <family val="0"/>
      </rPr>
      <t>pounds per million cubic feet</t>
    </r>
  </si>
  <si>
    <t>2SL</t>
  </si>
  <si>
    <t>2 Stroke lean burn</t>
  </si>
  <si>
    <t>4SL</t>
  </si>
  <si>
    <t>4 Stroke lean burn</t>
  </si>
  <si>
    <t>4SR</t>
  </si>
  <si>
    <t xml:space="preserve">4SR </t>
  </si>
  <si>
    <t xml:space="preserve">4 Stroke rich burn </t>
  </si>
  <si>
    <t xml:space="preserve">NG ¹ Emission factors were calculated in units of (lb/MMBtu) based on procedures in EPA Method 19,  then converted from lb/Mmbtu to lb/MMscf by multiplying by estimated heat content of fuel, 1000 Btu/scf. </t>
  </si>
  <si>
    <t>md</t>
  </si>
  <si>
    <t>PM non-condensable</t>
  </si>
  <si>
    <t>PM non-condensable + Condensable</t>
  </si>
  <si>
    <t xml:space="preserve">4 Stroke lean burn </t>
  </si>
  <si>
    <t xml:space="preserve">4SL </t>
  </si>
  <si>
    <t>137 MMBtu / 1,000 gallons</t>
  </si>
  <si>
    <t>&gt;600 Bhp</t>
  </si>
  <si>
    <t>USEPA  -  AP-42, 5th Edition</t>
  </si>
  <si>
    <t>md/ap</t>
  </si>
  <si>
    <t>&lt;=600 Bhp</t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</si>
  <si>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Non-condensable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</si>
  <si>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Condensable</t>
    </r>
  </si>
  <si>
    <r>
      <t>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Condensable + Non-condensable</t>
    </r>
  </si>
  <si>
    <t>NA</t>
  </si>
  <si>
    <r>
      <t>PM</t>
    </r>
    <r>
      <rPr>
        <vertAlign val="subscript"/>
        <sz val="10"/>
        <rFont val="Arial"/>
        <family val="2"/>
      </rPr>
      <t xml:space="preserve">2.5 </t>
    </r>
    <r>
      <rPr>
        <sz val="10"/>
        <rFont val="Arial"/>
        <family val="2"/>
      </rPr>
      <t>Non-condensable</t>
    </r>
  </si>
  <si>
    <t>Condensable</t>
  </si>
  <si>
    <r>
      <t>PM</t>
    </r>
    <r>
      <rPr>
        <vertAlign val="subscript"/>
        <sz val="10"/>
        <rFont val="Arial"/>
        <family val="2"/>
      </rPr>
      <t xml:space="preserve">2.5 </t>
    </r>
    <r>
      <rPr>
        <sz val="10"/>
        <rFont val="Arial"/>
        <family val="2"/>
      </rPr>
      <t>Condensable</t>
    </r>
  </si>
  <si>
    <r>
      <t>PM</t>
    </r>
    <r>
      <rPr>
        <vertAlign val="subscript"/>
        <sz val="10"/>
        <rFont val="Arial"/>
        <family val="2"/>
      </rPr>
      <t xml:space="preserve">2.5 </t>
    </r>
    <r>
      <rPr>
        <sz val="10"/>
        <rFont val="Arial"/>
        <family val="2"/>
      </rPr>
      <t>Condensable + Non-condensable</t>
    </r>
  </si>
  <si>
    <t xml:space="preserve">&lt;=600 bhp diesel IC Engine and Gasoline condensable and non-condensable emission factors </t>
  </si>
  <si>
    <t xml:space="preserve">calculated using the ratio 1.241E-01 pm condensable / pm non-condensable derived from &gt;600 bhp </t>
  </si>
  <si>
    <t>diesel emission factors.  PM=PM10=PM2.5</t>
  </si>
  <si>
    <t>Revised</t>
  </si>
  <si>
    <t>Large ICE - Greater than 600 bhp Diesel or Dual Fuel</t>
  </si>
  <si>
    <t>SCC</t>
  </si>
  <si>
    <t>Pollutant</t>
  </si>
  <si>
    <t>Emission Factor (lbs/1,000 gallon burned)</t>
  </si>
  <si>
    <t>Ratio</t>
  </si>
  <si>
    <t>Notes</t>
  </si>
  <si>
    <t>Filterable</t>
  </si>
  <si>
    <t>Total</t>
  </si>
  <si>
    <t>PM Condensable / PM Filterable</t>
  </si>
  <si>
    <t>Average distillate oil heating value of 137 MMBtu/1000 gallons.</t>
  </si>
  <si>
    <t>Non-Condensable</t>
  </si>
  <si>
    <t>To convert from (lb/MMBtu) to (lb/1000 gallons), multiply by 137.</t>
  </si>
  <si>
    <t>Front half Method 5</t>
  </si>
  <si>
    <t>Back half Method 5</t>
  </si>
  <si>
    <t>Pollutant ID</t>
  </si>
  <si>
    <t>x = 5</t>
  </si>
  <si>
    <t>x = 1</t>
  </si>
  <si>
    <t>PM</t>
  </si>
  <si>
    <t>1110x</t>
  </si>
  <si>
    <t>PM10</t>
  </si>
  <si>
    <t>8510x</t>
  </si>
  <si>
    <t>PM2.5</t>
  </si>
  <si>
    <t>8810x</t>
  </si>
  <si>
    <t>Turbine - Diesel</t>
  </si>
  <si>
    <t>Average distillate oil heating value of 139 MMBtu/1000 gallons.</t>
  </si>
  <si>
    <t>To convert from (lb/MMBtu) to (lb/1000 gallons), multiply by 139.</t>
  </si>
  <si>
    <t xml:space="preserve">ICE - Diesel </t>
  </si>
  <si>
    <t>MDAQMD Default Emission Factors</t>
  </si>
  <si>
    <t>Average natural gas heating value (HHV) of 1020 Btu/scf at 60 deg. F.</t>
  </si>
  <si>
    <t>To convert from (lb/MMBtu) to (lb/10^6 scf) multiply by 1020.</t>
  </si>
  <si>
    <t>ICE - Natural Gas - 4-Cycle Rich Burn</t>
  </si>
  <si>
    <t>ICE - Natural Gas - 4-Cycle Lean Burn</t>
  </si>
  <si>
    <t>Turbine - Natural Gas</t>
  </si>
  <si>
    <t xml:space="preserve">     20100102  /  20200102              /           20200401 /  20200402</t>
  </si>
  <si>
    <t>ICE - Natural Gas 2-Cycle Lean Burn</t>
  </si>
  <si>
    <t>Emission Factor (lbs/MMBtu burned)</t>
  </si>
  <si>
    <t>To convert from (lb/MMBtu) to (lb/10^3 gallons) multiply by 139.</t>
  </si>
  <si>
    <t>4/27/2015:  Correction- change units from lb/MMscf to lb/MMBtu for NG ICE, Turbine NG, and Turbine Diesel.  CJA.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</si>
</sst>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E+00"/>
    <numFmt numFmtId="168" formatCode="0.0000"/>
    <numFmt numFmtId="169" formatCode="0.E+00"/>
    <numFmt numFmtId="170" formatCode="#,##0.000"/>
  </numFmts>
  <fonts count="41">
    <font>
      <sz val="10"/>
      <name val="Arial"/>
      <family val="0"/>
    </font>
    <font>
      <sz val="2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 diagonalUp="1" diagonalDown="1">
      <left style="thin"/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1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11" fontId="0" fillId="0" borderId="11" xfId="0" applyNumberFormat="1" applyFill="1" applyBorder="1" applyAlignment="1">
      <alignment/>
    </xf>
    <xf numFmtId="11" fontId="0" fillId="0" borderId="11" xfId="0" applyNumberFormat="1" applyFill="1" applyBorder="1" applyAlignment="1">
      <alignment/>
    </xf>
    <xf numFmtId="11" fontId="0" fillId="0" borderId="14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11" fontId="0" fillId="0" borderId="10" xfId="0" applyNumberFormat="1" applyFill="1" applyBorder="1" applyAlignment="1">
      <alignment/>
    </xf>
    <xf numFmtId="11" fontId="0" fillId="0" borderId="10" xfId="0" applyNumberFormat="1" applyFill="1" applyBorder="1" applyAlignment="1">
      <alignment/>
    </xf>
    <xf numFmtId="11" fontId="0" fillId="0" borderId="15" xfId="0" applyNumberFormat="1" applyFill="1" applyBorder="1" applyAlignment="1">
      <alignment/>
    </xf>
    <xf numFmtId="167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0" fillId="0" borderId="13" xfId="0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11" fontId="0" fillId="0" borderId="0" xfId="0" applyNumberFormat="1" applyFill="1" applyBorder="1" applyAlignment="1">
      <alignment horizontal="right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3" xfId="0" applyFill="1" applyBorder="1" applyAlignment="1">
      <alignment/>
    </xf>
    <xf numFmtId="170" fontId="0" fillId="0" borderId="11" xfId="0" applyNumberFormat="1" applyFill="1" applyBorder="1" applyAlignment="1">
      <alignment/>
    </xf>
    <xf numFmtId="170" fontId="0" fillId="0" borderId="11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2" xfId="0" applyFill="1" applyBorder="1" applyAlignment="1">
      <alignment/>
    </xf>
    <xf numFmtId="11" fontId="0" fillId="0" borderId="12" xfId="0" applyNumberFormat="1" applyFill="1" applyBorder="1" applyAlignment="1">
      <alignment/>
    </xf>
    <xf numFmtId="11" fontId="0" fillId="0" borderId="0" xfId="0" applyNumberFormat="1" applyFill="1" applyAlignment="1">
      <alignment/>
    </xf>
    <xf numFmtId="11" fontId="0" fillId="0" borderId="27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8" xfId="0" applyFill="1" applyBorder="1" applyAlignment="1">
      <alignment/>
    </xf>
    <xf numFmtId="11" fontId="0" fillId="0" borderId="13" xfId="0" applyNumberForma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7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/>
    </xf>
    <xf numFmtId="11" fontId="0" fillId="0" borderId="49" xfId="0" applyNumberFormat="1" applyFill="1" applyBorder="1" applyAlignment="1">
      <alignment/>
    </xf>
    <xf numFmtId="14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1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11" fontId="0" fillId="0" borderId="0" xfId="0" applyNumberFormat="1" applyBorder="1" applyAlignment="1">
      <alignment/>
    </xf>
    <xf numFmtId="0" fontId="0" fillId="0" borderId="50" xfId="0" applyFill="1" applyBorder="1" applyAlignment="1">
      <alignment/>
    </xf>
    <xf numFmtId="11" fontId="0" fillId="0" borderId="50" xfId="0" applyNumberFormat="1" applyBorder="1" applyAlignment="1">
      <alignment/>
    </xf>
    <xf numFmtId="0" fontId="0" fillId="0" borderId="0" xfId="0" applyBorder="1" applyAlignment="1">
      <alignment vertical="top"/>
    </xf>
    <xf numFmtId="170" fontId="0" fillId="0" borderId="12" xfId="0" applyNumberFormat="1" applyFill="1" applyBorder="1" applyAlignment="1">
      <alignment/>
    </xf>
    <xf numFmtId="0" fontId="0" fillId="0" borderId="5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1" fontId="0" fillId="0" borderId="0" xfId="0" applyNumberFormat="1" applyAlignment="1">
      <alignment/>
    </xf>
    <xf numFmtId="14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3" xfId="0" applyFont="1" applyFill="1" applyBorder="1" applyAlignment="1">
      <alignment horizontal="left" wrapText="1"/>
    </xf>
    <xf numFmtId="0" fontId="0" fillId="0" borderId="44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46" xfId="0" applyFont="1" applyFill="1" applyBorder="1" applyAlignment="1">
      <alignment horizontal="left" wrapText="1"/>
    </xf>
    <xf numFmtId="0" fontId="0" fillId="0" borderId="47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4" fontId="0" fillId="0" borderId="23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8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3"/>
  <sheetViews>
    <sheetView tabSelected="1" zoomScale="90" zoomScaleNormal="90" zoomScalePageLayoutView="0" workbookViewId="0" topLeftCell="A1">
      <pane xSplit="19" ySplit="8" topLeftCell="T9" activePane="bottomRight" state="frozen"/>
      <selection pane="topLeft" activeCell="A1" sqref="A1"/>
      <selection pane="topRight" activeCell="T1" sqref="T1"/>
      <selection pane="bottomLeft" activeCell="A9" sqref="A9"/>
      <selection pane="bottomRight" activeCell="U17" sqref="U17"/>
    </sheetView>
  </sheetViews>
  <sheetFormatPr defaultColWidth="9.140625" defaultRowHeight="12.75"/>
  <cols>
    <col min="1" max="1" width="32.8515625" style="45" customWidth="1"/>
    <col min="2" max="2" width="11.421875" style="45" customWidth="1"/>
    <col min="3" max="3" width="10.421875" style="92" customWidth="1"/>
    <col min="4" max="4" width="12.00390625" style="45" customWidth="1"/>
    <col min="5" max="5" width="10.00390625" style="45" customWidth="1"/>
    <col min="6" max="9" width="9.00390625" style="45" customWidth="1"/>
    <col min="10" max="10" width="5.8515625" style="45" customWidth="1"/>
    <col min="11" max="11" width="15.00390625" style="45" customWidth="1"/>
    <col min="12" max="12" width="5.57421875" style="45" customWidth="1"/>
    <col min="13" max="13" width="16.7109375" style="45" customWidth="1"/>
    <col min="14" max="14" width="6.28125" style="45" customWidth="1"/>
    <col min="15" max="15" width="10.140625" style="45" customWidth="1"/>
    <col min="16" max="16" width="9.140625" style="45" customWidth="1"/>
    <col min="17" max="18" width="10.140625" style="45" customWidth="1"/>
    <col min="19" max="19" width="11.00390625" style="45" customWidth="1"/>
    <col min="20" max="16384" width="9.140625" style="45" customWidth="1"/>
  </cols>
  <sheetData>
    <row r="1" spans="1:19" ht="26.25" thickBot="1">
      <c r="A1" s="44" t="s">
        <v>178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109" t="s">
        <v>209</v>
      </c>
      <c r="S1" s="108">
        <v>42278</v>
      </c>
    </row>
    <row r="2" spans="1:19" ht="12.75">
      <c r="A2" s="158" t="s">
        <v>0</v>
      </c>
      <c r="B2" s="159"/>
      <c r="C2" s="35"/>
      <c r="D2" s="164" t="s">
        <v>1</v>
      </c>
      <c r="E2" s="164"/>
      <c r="F2" s="164"/>
      <c r="G2" s="164"/>
      <c r="H2" s="164"/>
      <c r="I2" s="164"/>
      <c r="J2" s="165"/>
      <c r="K2" s="171" t="s">
        <v>2</v>
      </c>
      <c r="L2" s="172"/>
      <c r="M2" s="162" t="s">
        <v>165</v>
      </c>
      <c r="N2" s="163"/>
      <c r="O2" s="147" t="s">
        <v>82</v>
      </c>
      <c r="P2" s="148"/>
      <c r="Q2" s="148"/>
      <c r="R2" s="148"/>
      <c r="S2" s="149"/>
    </row>
    <row r="3" spans="1:19" ht="12.75">
      <c r="A3" s="135" t="s">
        <v>96</v>
      </c>
      <c r="B3" s="136"/>
      <c r="C3" s="24"/>
      <c r="D3" s="153" t="s">
        <v>43</v>
      </c>
      <c r="E3" s="153"/>
      <c r="F3" s="153"/>
      <c r="G3" s="153"/>
      <c r="H3" s="153"/>
      <c r="I3" s="153"/>
      <c r="J3" s="154"/>
      <c r="K3" s="152" t="s">
        <v>43</v>
      </c>
      <c r="L3" s="154"/>
      <c r="M3" s="152" t="s">
        <v>43</v>
      </c>
      <c r="N3" s="154"/>
      <c r="O3" s="152" t="s">
        <v>84</v>
      </c>
      <c r="P3" s="153"/>
      <c r="Q3" s="153"/>
      <c r="R3" s="153"/>
      <c r="S3" s="154"/>
    </row>
    <row r="4" spans="1:19" ht="12.75">
      <c r="A4" s="135" t="s">
        <v>97</v>
      </c>
      <c r="B4" s="136"/>
      <c r="C4" s="24"/>
      <c r="D4" s="153" t="s">
        <v>193</v>
      </c>
      <c r="E4" s="153"/>
      <c r="F4" s="153"/>
      <c r="G4" s="153"/>
      <c r="H4" s="153"/>
      <c r="I4" s="153"/>
      <c r="J4" s="154"/>
      <c r="K4" s="152" t="s">
        <v>112</v>
      </c>
      <c r="L4" s="154"/>
      <c r="M4" s="152" t="s">
        <v>110</v>
      </c>
      <c r="N4" s="154"/>
      <c r="O4" s="152" t="s">
        <v>103</v>
      </c>
      <c r="P4" s="153"/>
      <c r="Q4" s="153"/>
      <c r="R4" s="153"/>
      <c r="S4" s="154"/>
    </row>
    <row r="5" spans="1:19" ht="12.75">
      <c r="A5" s="135" t="s">
        <v>101</v>
      </c>
      <c r="B5" s="136"/>
      <c r="C5" s="24"/>
      <c r="D5" s="181" t="s">
        <v>108</v>
      </c>
      <c r="E5" s="181"/>
      <c r="F5" s="181"/>
      <c r="G5" s="181"/>
      <c r="H5" s="181"/>
      <c r="I5" s="181"/>
      <c r="J5" s="180"/>
      <c r="K5" s="179" t="s">
        <v>109</v>
      </c>
      <c r="L5" s="180"/>
      <c r="M5" s="179" t="s">
        <v>109</v>
      </c>
      <c r="N5" s="180"/>
      <c r="O5" s="155" t="s">
        <v>179</v>
      </c>
      <c r="P5" s="156"/>
      <c r="Q5" s="156"/>
      <c r="R5" s="156"/>
      <c r="S5" s="157"/>
    </row>
    <row r="6" spans="1:19" ht="12.75">
      <c r="A6" s="135" t="s">
        <v>99</v>
      </c>
      <c r="B6" s="136"/>
      <c r="C6" s="24"/>
      <c r="D6" s="2" t="s">
        <v>197</v>
      </c>
      <c r="E6" s="166" t="s">
        <v>194</v>
      </c>
      <c r="F6" s="153"/>
      <c r="G6" s="153"/>
      <c r="H6" s="153"/>
      <c r="I6" s="167"/>
      <c r="J6" s="46" t="s">
        <v>102</v>
      </c>
      <c r="K6" s="2" t="s">
        <v>71</v>
      </c>
      <c r="L6" s="46" t="s">
        <v>102</v>
      </c>
      <c r="M6" s="6" t="s">
        <v>71</v>
      </c>
      <c r="N6" s="46" t="s">
        <v>102</v>
      </c>
      <c r="O6" s="4" t="s">
        <v>184</v>
      </c>
      <c r="P6" s="4" t="s">
        <v>184</v>
      </c>
      <c r="Q6" s="4" t="s">
        <v>182</v>
      </c>
      <c r="R6" s="4" t="s">
        <v>180</v>
      </c>
      <c r="S6" s="46" t="s">
        <v>102</v>
      </c>
    </row>
    <row r="7" spans="1:19" ht="12.75">
      <c r="A7" s="135" t="s">
        <v>98</v>
      </c>
      <c r="B7" s="136"/>
      <c r="C7" s="24"/>
      <c r="D7" s="176" t="s">
        <v>243</v>
      </c>
      <c r="E7" s="177"/>
      <c r="F7" s="177"/>
      <c r="G7" s="177"/>
      <c r="H7" s="177"/>
      <c r="I7" s="178"/>
      <c r="J7" s="46"/>
      <c r="K7" s="152" t="s">
        <v>107</v>
      </c>
      <c r="L7" s="154"/>
      <c r="M7" s="6"/>
      <c r="N7" s="46"/>
      <c r="O7" s="4">
        <v>20200253</v>
      </c>
      <c r="P7" s="4">
        <v>20100253</v>
      </c>
      <c r="Q7" s="4">
        <v>20200254</v>
      </c>
      <c r="R7" s="4">
        <v>20200252</v>
      </c>
      <c r="S7" s="46"/>
    </row>
    <row r="8" spans="1:19" ht="13.5" thickBot="1">
      <c r="A8" s="173" t="s">
        <v>100</v>
      </c>
      <c r="B8" s="145"/>
      <c r="C8" s="122"/>
      <c r="D8" s="26" t="s">
        <v>49</v>
      </c>
      <c r="E8" s="25" t="s">
        <v>49</v>
      </c>
      <c r="F8" s="25" t="s">
        <v>50</v>
      </c>
      <c r="G8" s="25" t="s">
        <v>46</v>
      </c>
      <c r="H8" s="25" t="s">
        <v>47</v>
      </c>
      <c r="I8" s="25" t="s">
        <v>48</v>
      </c>
      <c r="J8" s="36"/>
      <c r="K8" s="26" t="s">
        <v>49</v>
      </c>
      <c r="L8" s="47"/>
      <c r="M8" s="7" t="s">
        <v>49</v>
      </c>
      <c r="N8" s="36"/>
      <c r="O8" s="25" t="s">
        <v>49</v>
      </c>
      <c r="P8" s="25" t="s">
        <v>78</v>
      </c>
      <c r="Q8" s="25" t="s">
        <v>49</v>
      </c>
      <c r="R8" s="25" t="s">
        <v>49</v>
      </c>
      <c r="S8" s="48"/>
    </row>
    <row r="9" spans="1:19" ht="12.75">
      <c r="A9" s="49" t="s">
        <v>44</v>
      </c>
      <c r="B9" s="50" t="s">
        <v>77</v>
      </c>
      <c r="C9" s="121"/>
      <c r="D9" s="52"/>
      <c r="E9" s="53"/>
      <c r="F9" s="53"/>
      <c r="G9" s="53"/>
      <c r="H9" s="53"/>
      <c r="I9" s="53"/>
      <c r="J9" s="54"/>
      <c r="K9" s="55"/>
      <c r="L9" s="54"/>
      <c r="M9" s="55"/>
      <c r="N9" s="54"/>
      <c r="O9" s="53"/>
      <c r="P9" s="53"/>
      <c r="Q9" s="53"/>
      <c r="R9" s="53"/>
      <c r="S9" s="56"/>
    </row>
    <row r="10" spans="1:19" ht="12.75">
      <c r="A10" s="135" t="s">
        <v>51</v>
      </c>
      <c r="B10" s="136"/>
      <c r="C10" s="51"/>
      <c r="D10" s="57"/>
      <c r="E10" s="58"/>
      <c r="F10" s="58"/>
      <c r="G10" s="58"/>
      <c r="H10" s="58"/>
      <c r="I10" s="58"/>
      <c r="J10" s="51"/>
      <c r="K10" s="59"/>
      <c r="L10" s="60"/>
      <c r="M10" s="61"/>
      <c r="N10" s="51"/>
      <c r="O10" s="62"/>
      <c r="P10" s="62"/>
      <c r="Q10" s="62"/>
      <c r="R10" s="62"/>
      <c r="S10" s="51"/>
    </row>
    <row r="11" spans="1:19" ht="12.75">
      <c r="A11" s="23" t="s">
        <v>115</v>
      </c>
      <c r="B11" s="30"/>
      <c r="C11" s="34"/>
      <c r="D11" s="2"/>
      <c r="E11" s="4"/>
      <c r="F11" s="4"/>
      <c r="G11" s="4"/>
      <c r="H11" s="4"/>
      <c r="I11" s="4"/>
      <c r="J11" s="34"/>
      <c r="K11" s="1"/>
      <c r="L11" s="63"/>
      <c r="M11" s="64"/>
      <c r="N11" s="34"/>
      <c r="O11" s="65"/>
      <c r="P11" s="65"/>
      <c r="Q11" s="65"/>
      <c r="R11" s="65"/>
      <c r="S11" s="34"/>
    </row>
    <row r="12" spans="1:19" ht="15.75">
      <c r="A12" s="21" t="s">
        <v>105</v>
      </c>
      <c r="B12" s="32">
        <v>42603</v>
      </c>
      <c r="C12" s="34"/>
      <c r="D12" s="14">
        <v>469</v>
      </c>
      <c r="E12" s="10">
        <v>604.3</v>
      </c>
      <c r="F12" s="10">
        <v>260.36</v>
      </c>
      <c r="G12" s="10">
        <v>405.61</v>
      </c>
      <c r="H12" s="10">
        <v>306.95</v>
      </c>
      <c r="I12" s="10">
        <v>54.81</v>
      </c>
      <c r="J12" s="46" t="s">
        <v>53</v>
      </c>
      <c r="K12" s="14">
        <v>102</v>
      </c>
      <c r="L12" s="66" t="s">
        <v>67</v>
      </c>
      <c r="M12" s="20">
        <v>139</v>
      </c>
      <c r="N12" s="46" t="s">
        <v>69</v>
      </c>
      <c r="O12" s="67"/>
      <c r="P12" s="68" t="s">
        <v>122</v>
      </c>
      <c r="Q12" s="67"/>
      <c r="R12" s="67"/>
      <c r="S12" s="46"/>
    </row>
    <row r="13" spans="1:19" ht="12.75">
      <c r="A13" s="21" t="s">
        <v>118</v>
      </c>
      <c r="B13" s="32">
        <v>42603</v>
      </c>
      <c r="C13" s="34"/>
      <c r="D13" s="14"/>
      <c r="E13" s="10"/>
      <c r="F13" s="10"/>
      <c r="G13" s="10"/>
      <c r="H13" s="10"/>
      <c r="I13" s="10"/>
      <c r="J13" s="46"/>
      <c r="K13" s="14"/>
      <c r="L13" s="66"/>
      <c r="M13" s="20"/>
      <c r="N13" s="46"/>
      <c r="O13" s="67">
        <v>2210</v>
      </c>
      <c r="P13" s="68" t="s">
        <v>122</v>
      </c>
      <c r="Q13" s="69">
        <v>4080</v>
      </c>
      <c r="R13" s="67">
        <v>3170</v>
      </c>
      <c r="S13" s="46" t="s">
        <v>113</v>
      </c>
    </row>
    <row r="14" spans="1:19" ht="12.75">
      <c r="A14" s="21" t="s">
        <v>116</v>
      </c>
      <c r="B14" s="32">
        <v>42603</v>
      </c>
      <c r="C14" s="34"/>
      <c r="D14" s="14"/>
      <c r="E14" s="10"/>
      <c r="F14" s="10"/>
      <c r="G14" s="10"/>
      <c r="H14" s="10"/>
      <c r="I14" s="10"/>
      <c r="J14" s="46"/>
      <c r="K14" s="14"/>
      <c r="L14" s="66"/>
      <c r="M14" s="20"/>
      <c r="N14" s="46"/>
      <c r="O14" s="67">
        <v>2270</v>
      </c>
      <c r="P14" s="68" t="s">
        <v>122</v>
      </c>
      <c r="Q14" s="69">
        <v>847</v>
      </c>
      <c r="R14" s="67">
        <v>1940</v>
      </c>
      <c r="S14" s="46" t="s">
        <v>113</v>
      </c>
    </row>
    <row r="15" spans="1:19" ht="12.75">
      <c r="A15" s="23" t="s">
        <v>117</v>
      </c>
      <c r="B15" s="32"/>
      <c r="C15" s="34"/>
      <c r="D15" s="14"/>
      <c r="E15" s="10"/>
      <c r="F15" s="10"/>
      <c r="G15" s="10"/>
      <c r="H15" s="10"/>
      <c r="I15" s="10"/>
      <c r="J15" s="46"/>
      <c r="K15" s="14"/>
      <c r="L15" s="66"/>
      <c r="M15" s="20"/>
      <c r="N15" s="46"/>
      <c r="O15" s="67"/>
      <c r="P15" s="68"/>
      <c r="Q15" s="69"/>
      <c r="R15" s="67"/>
      <c r="S15" s="46"/>
    </row>
    <row r="16" spans="1:19" ht="12.75">
      <c r="A16" s="21" t="s">
        <v>8</v>
      </c>
      <c r="B16" s="32">
        <v>42101</v>
      </c>
      <c r="C16" s="34"/>
      <c r="D16" s="14">
        <v>102</v>
      </c>
      <c r="E16" s="10">
        <v>130.18</v>
      </c>
      <c r="F16" s="10">
        <v>116.48</v>
      </c>
      <c r="G16" s="10">
        <v>116.48</v>
      </c>
      <c r="H16" s="10">
        <v>116.48</v>
      </c>
      <c r="I16" s="10">
        <v>116.48</v>
      </c>
      <c r="J16" s="46" t="s">
        <v>53</v>
      </c>
      <c r="K16" s="14">
        <v>3940</v>
      </c>
      <c r="L16" s="66" t="s">
        <v>67</v>
      </c>
      <c r="M16" s="20">
        <v>129</v>
      </c>
      <c r="N16" s="46" t="s">
        <v>69</v>
      </c>
      <c r="O16" s="67"/>
      <c r="P16" s="68" t="s">
        <v>122</v>
      </c>
      <c r="Q16" s="69"/>
      <c r="R16" s="67"/>
      <c r="S16" s="46"/>
    </row>
    <row r="17" spans="1:19" ht="12.75">
      <c r="A17" s="21" t="s">
        <v>118</v>
      </c>
      <c r="B17" s="32">
        <v>42101</v>
      </c>
      <c r="C17" s="34"/>
      <c r="D17" s="14"/>
      <c r="E17" s="10"/>
      <c r="F17" s="10"/>
      <c r="G17" s="10"/>
      <c r="H17" s="10"/>
      <c r="I17" s="10"/>
      <c r="J17" s="46"/>
      <c r="K17" s="14"/>
      <c r="L17" s="66"/>
      <c r="M17" s="20"/>
      <c r="N17" s="46"/>
      <c r="O17" s="67">
        <v>3720</v>
      </c>
      <c r="P17" s="68" t="s">
        <v>122</v>
      </c>
      <c r="Q17" s="69">
        <v>317</v>
      </c>
      <c r="R17" s="67">
        <v>386</v>
      </c>
      <c r="S17" s="46" t="s">
        <v>113</v>
      </c>
    </row>
    <row r="18" spans="1:19" ht="12.75">
      <c r="A18" s="21" t="s">
        <v>116</v>
      </c>
      <c r="B18" s="32">
        <v>42101</v>
      </c>
      <c r="C18" s="34"/>
      <c r="D18" s="14"/>
      <c r="E18" s="10"/>
      <c r="F18" s="10"/>
      <c r="G18" s="10"/>
      <c r="H18" s="10"/>
      <c r="I18" s="10"/>
      <c r="J18" s="46"/>
      <c r="K18" s="14"/>
      <c r="L18" s="66"/>
      <c r="M18" s="20"/>
      <c r="N18" s="46"/>
      <c r="O18" s="67">
        <v>3510</v>
      </c>
      <c r="P18" s="68" t="s">
        <v>122</v>
      </c>
      <c r="Q18" s="69">
        <v>557</v>
      </c>
      <c r="R18" s="67">
        <v>353</v>
      </c>
      <c r="S18" s="46" t="s">
        <v>113</v>
      </c>
    </row>
    <row r="19" spans="1:19" ht="15.75">
      <c r="A19" s="21" t="s">
        <v>104</v>
      </c>
      <c r="B19" s="32">
        <v>42401</v>
      </c>
      <c r="C19" s="34"/>
      <c r="D19" s="14">
        <v>0.208</v>
      </c>
      <c r="E19" s="10">
        <v>0.208</v>
      </c>
      <c r="F19" s="10">
        <v>0.208</v>
      </c>
      <c r="G19" s="10">
        <v>0.208</v>
      </c>
      <c r="H19" s="10">
        <v>0.208</v>
      </c>
      <c r="I19" s="10">
        <v>0.208</v>
      </c>
      <c r="J19" s="46" t="s">
        <v>196</v>
      </c>
      <c r="K19" s="14">
        <v>5.31</v>
      </c>
      <c r="L19" s="66" t="s">
        <v>67</v>
      </c>
      <c r="M19" s="20">
        <v>0.35</v>
      </c>
      <c r="N19" s="46" t="s">
        <v>69</v>
      </c>
      <c r="O19" s="67">
        <v>0.588</v>
      </c>
      <c r="P19" s="68" t="s">
        <v>122</v>
      </c>
      <c r="Q19" s="69">
        <v>0.588</v>
      </c>
      <c r="R19" s="67">
        <v>0.588</v>
      </c>
      <c r="S19" s="46" t="s">
        <v>113</v>
      </c>
    </row>
    <row r="20" spans="1:19" ht="15.75">
      <c r="A20" s="21" t="s">
        <v>198</v>
      </c>
      <c r="B20" s="32">
        <v>85105</v>
      </c>
      <c r="C20" s="34"/>
      <c r="D20" s="14">
        <v>42.47</v>
      </c>
      <c r="E20" s="137">
        <v>6.8</v>
      </c>
      <c r="F20" s="138"/>
      <c r="G20" s="138"/>
      <c r="H20" s="138"/>
      <c r="I20" s="139"/>
      <c r="J20" s="46" t="s">
        <v>113</v>
      </c>
      <c r="K20" s="14">
        <v>12.68</v>
      </c>
      <c r="L20" s="66" t="s">
        <v>113</v>
      </c>
      <c r="M20" s="20"/>
      <c r="N20" s="66"/>
      <c r="O20" s="120">
        <v>9.5</v>
      </c>
      <c r="P20" s="68" t="s">
        <v>122</v>
      </c>
      <c r="Q20" s="67">
        <v>0.0771</v>
      </c>
      <c r="R20" s="67">
        <v>38.4</v>
      </c>
      <c r="S20" s="46" t="s">
        <v>113</v>
      </c>
    </row>
    <row r="21" spans="1:19" ht="15.75">
      <c r="A21" s="21" t="s">
        <v>199</v>
      </c>
      <c r="B21" s="32" t="s">
        <v>201</v>
      </c>
      <c r="C21" s="34"/>
      <c r="D21" s="14">
        <v>5.25</v>
      </c>
      <c r="E21" s="137">
        <v>1.05</v>
      </c>
      <c r="F21" s="138"/>
      <c r="G21" s="138"/>
      <c r="H21" s="138"/>
      <c r="I21" s="139"/>
      <c r="J21" s="46" t="s">
        <v>196</v>
      </c>
      <c r="K21" s="14">
        <v>1.57</v>
      </c>
      <c r="L21" s="66" t="s">
        <v>188</v>
      </c>
      <c r="M21" s="20"/>
      <c r="N21" s="66"/>
      <c r="O21" s="120">
        <v>9.91</v>
      </c>
      <c r="P21" s="68"/>
      <c r="Q21" s="67">
        <v>9.91</v>
      </c>
      <c r="R21" s="67">
        <v>9.91</v>
      </c>
      <c r="S21" s="103" t="s">
        <v>113</v>
      </c>
    </row>
    <row r="22" spans="1:19" ht="15.75">
      <c r="A22" s="21" t="s">
        <v>200</v>
      </c>
      <c r="B22" s="32">
        <v>85101</v>
      </c>
      <c r="C22" s="34"/>
      <c r="D22" s="14">
        <v>47.8</v>
      </c>
      <c r="E22" s="137">
        <v>7.85</v>
      </c>
      <c r="F22" s="138"/>
      <c r="G22" s="138"/>
      <c r="H22" s="138"/>
      <c r="I22" s="139"/>
      <c r="J22" s="46" t="s">
        <v>196</v>
      </c>
      <c r="K22" s="14">
        <v>14.25</v>
      </c>
      <c r="L22" s="66" t="s">
        <v>188</v>
      </c>
      <c r="M22" s="20">
        <v>5</v>
      </c>
      <c r="N22" s="66" t="s">
        <v>69</v>
      </c>
      <c r="O22" s="64">
        <v>19.4</v>
      </c>
      <c r="P22" s="65"/>
      <c r="Q22" s="65">
        <v>9.99</v>
      </c>
      <c r="R22" s="67">
        <v>48.3</v>
      </c>
      <c r="S22" s="103" t="s">
        <v>188</v>
      </c>
    </row>
    <row r="23" spans="1:19" ht="15.75">
      <c r="A23" s="21" t="s">
        <v>202</v>
      </c>
      <c r="B23" s="32">
        <v>88105</v>
      </c>
      <c r="C23" s="34"/>
      <c r="D23" s="14">
        <v>42.47</v>
      </c>
      <c r="E23" s="137">
        <v>6.56</v>
      </c>
      <c r="F23" s="138"/>
      <c r="G23" s="138"/>
      <c r="H23" s="138"/>
      <c r="I23" s="139"/>
      <c r="J23" s="46" t="s">
        <v>113</v>
      </c>
      <c r="K23" s="14">
        <v>12.68</v>
      </c>
      <c r="L23" s="66" t="s">
        <v>113</v>
      </c>
      <c r="M23" s="20"/>
      <c r="N23" s="66"/>
      <c r="O23" s="120">
        <v>9.5</v>
      </c>
      <c r="P23" s="68"/>
      <c r="Q23" s="67">
        <v>0.0771</v>
      </c>
      <c r="R23" s="67">
        <v>38.4</v>
      </c>
      <c r="S23" s="46" t="s">
        <v>113</v>
      </c>
    </row>
    <row r="24" spans="1:19" ht="15.75">
      <c r="A24" s="21" t="s">
        <v>204</v>
      </c>
      <c r="B24" s="32" t="s">
        <v>201</v>
      </c>
      <c r="C24" s="34"/>
      <c r="D24" s="14">
        <v>5.25</v>
      </c>
      <c r="E24" s="137">
        <v>1.05</v>
      </c>
      <c r="F24" s="138"/>
      <c r="G24" s="138"/>
      <c r="H24" s="138"/>
      <c r="I24" s="139"/>
      <c r="J24" s="46" t="s">
        <v>196</v>
      </c>
      <c r="K24" s="14">
        <v>1.57</v>
      </c>
      <c r="L24" s="66" t="s">
        <v>188</v>
      </c>
      <c r="M24" s="20"/>
      <c r="N24" s="66"/>
      <c r="O24" s="120">
        <v>9.91</v>
      </c>
      <c r="P24" s="68"/>
      <c r="Q24" s="67">
        <v>9.91</v>
      </c>
      <c r="R24" s="67">
        <v>9.91</v>
      </c>
      <c r="S24" s="46" t="s">
        <v>113</v>
      </c>
    </row>
    <row r="25" spans="1:19" ht="15.75">
      <c r="A25" s="21" t="s">
        <v>205</v>
      </c>
      <c r="B25" s="32">
        <v>88101</v>
      </c>
      <c r="C25" s="34"/>
      <c r="D25" s="14">
        <v>47.8</v>
      </c>
      <c r="E25" s="137">
        <v>7.61</v>
      </c>
      <c r="F25" s="138"/>
      <c r="G25" s="138"/>
      <c r="H25" s="138"/>
      <c r="I25" s="139"/>
      <c r="J25" s="46" t="s">
        <v>196</v>
      </c>
      <c r="K25" s="14">
        <v>14.25</v>
      </c>
      <c r="L25" s="66" t="s">
        <v>188</v>
      </c>
      <c r="M25" s="20"/>
      <c r="N25" s="66"/>
      <c r="O25" s="120">
        <v>19.4</v>
      </c>
      <c r="P25" s="68" t="s">
        <v>122</v>
      </c>
      <c r="Q25" s="67">
        <v>9.99</v>
      </c>
      <c r="R25" s="67">
        <v>48.3</v>
      </c>
      <c r="S25" s="46" t="s">
        <v>188</v>
      </c>
    </row>
    <row r="26" spans="1:19" ht="12.75">
      <c r="A26" s="21" t="s">
        <v>189</v>
      </c>
      <c r="B26" s="32">
        <v>11105</v>
      </c>
      <c r="C26" s="34"/>
      <c r="D26" s="14">
        <v>42.47</v>
      </c>
      <c r="E26" s="137">
        <v>8.49</v>
      </c>
      <c r="F26" s="138"/>
      <c r="G26" s="138"/>
      <c r="H26" s="138"/>
      <c r="I26" s="139"/>
      <c r="J26" s="46" t="s">
        <v>113</v>
      </c>
      <c r="K26" s="14">
        <v>12.68</v>
      </c>
      <c r="L26" s="66" t="s">
        <v>113</v>
      </c>
      <c r="M26" s="20"/>
      <c r="N26" s="66"/>
      <c r="O26" s="120">
        <v>9.5</v>
      </c>
      <c r="P26" s="68"/>
      <c r="Q26" s="67">
        <v>0.0771</v>
      </c>
      <c r="R26" s="67">
        <v>38.4</v>
      </c>
      <c r="S26" s="46"/>
    </row>
    <row r="27" spans="1:19" ht="12.75">
      <c r="A27" s="21" t="s">
        <v>114</v>
      </c>
      <c r="B27" s="32" t="s">
        <v>201</v>
      </c>
      <c r="C27" s="34"/>
      <c r="D27" s="14">
        <v>5.25</v>
      </c>
      <c r="E27" s="137">
        <v>1.05</v>
      </c>
      <c r="F27" s="138"/>
      <c r="G27" s="138"/>
      <c r="H27" s="138"/>
      <c r="I27" s="139"/>
      <c r="J27" s="46" t="s">
        <v>196</v>
      </c>
      <c r="K27" s="14">
        <v>1.57</v>
      </c>
      <c r="L27" s="66" t="s">
        <v>188</v>
      </c>
      <c r="M27" s="20"/>
      <c r="N27" s="66"/>
      <c r="O27" s="120">
        <v>9.91</v>
      </c>
      <c r="P27" s="68" t="s">
        <v>122</v>
      </c>
      <c r="Q27" s="67">
        <v>9.91</v>
      </c>
      <c r="R27" s="67">
        <v>9.91</v>
      </c>
      <c r="S27" s="46" t="s">
        <v>113</v>
      </c>
    </row>
    <row r="28" spans="1:19" ht="12.75">
      <c r="A28" s="21" t="s">
        <v>190</v>
      </c>
      <c r="B28" s="32">
        <v>11101</v>
      </c>
      <c r="C28" s="34"/>
      <c r="D28" s="14">
        <v>47.8</v>
      </c>
      <c r="E28" s="137">
        <v>9.55</v>
      </c>
      <c r="F28" s="138"/>
      <c r="G28" s="138"/>
      <c r="H28" s="138"/>
      <c r="I28" s="139"/>
      <c r="J28" s="46" t="s">
        <v>196</v>
      </c>
      <c r="K28" s="14">
        <v>14.25</v>
      </c>
      <c r="L28" s="66" t="s">
        <v>188</v>
      </c>
      <c r="M28" s="20"/>
      <c r="N28" s="66"/>
      <c r="O28" s="64">
        <v>19.4</v>
      </c>
      <c r="P28" s="65"/>
      <c r="Q28" s="65">
        <v>9.99</v>
      </c>
      <c r="R28" s="67">
        <v>48.3</v>
      </c>
      <c r="S28" s="103" t="s">
        <v>188</v>
      </c>
    </row>
    <row r="29" spans="1:19" ht="15.75">
      <c r="A29" s="21" t="s">
        <v>106</v>
      </c>
      <c r="B29" s="32">
        <v>124389</v>
      </c>
      <c r="C29" s="34"/>
      <c r="D29" s="14">
        <v>21123</v>
      </c>
      <c r="E29" s="10">
        <v>21123</v>
      </c>
      <c r="F29" s="10">
        <v>21123</v>
      </c>
      <c r="G29" s="10">
        <v>21123</v>
      </c>
      <c r="H29" s="10">
        <v>21123</v>
      </c>
      <c r="I29" s="10">
        <v>21123</v>
      </c>
      <c r="J29" s="46" t="s">
        <v>113</v>
      </c>
      <c r="K29" s="14">
        <v>19500</v>
      </c>
      <c r="L29" s="66" t="s">
        <v>113</v>
      </c>
      <c r="M29" s="20"/>
      <c r="N29" s="46"/>
      <c r="O29" s="67">
        <v>11000</v>
      </c>
      <c r="P29" s="68" t="s">
        <v>122</v>
      </c>
      <c r="Q29" s="69">
        <v>11000</v>
      </c>
      <c r="R29" s="67">
        <v>11000</v>
      </c>
      <c r="S29" s="46" t="s">
        <v>113</v>
      </c>
    </row>
    <row r="30" spans="1:19" ht="12.75">
      <c r="A30" s="21" t="s">
        <v>9</v>
      </c>
      <c r="B30" s="32">
        <v>43101</v>
      </c>
      <c r="C30" s="34"/>
      <c r="D30" s="14">
        <v>49.3</v>
      </c>
      <c r="E30" s="10">
        <v>12.33</v>
      </c>
      <c r="F30" s="10">
        <v>12.33</v>
      </c>
      <c r="G30" s="10">
        <v>12.33</v>
      </c>
      <c r="H30" s="10">
        <v>12.33</v>
      </c>
      <c r="I30" s="10">
        <v>12.33</v>
      </c>
      <c r="J30" s="46" t="s">
        <v>53</v>
      </c>
      <c r="K30" s="14">
        <v>206</v>
      </c>
      <c r="L30" s="66" t="s">
        <v>67</v>
      </c>
      <c r="M30" s="20">
        <v>83</v>
      </c>
      <c r="N30" s="46" t="s">
        <v>69</v>
      </c>
      <c r="O30" s="67">
        <v>358</v>
      </c>
      <c r="P30" s="68" t="s">
        <v>122</v>
      </c>
      <c r="Q30" s="69">
        <v>1470</v>
      </c>
      <c r="R30" s="67">
        <v>1640</v>
      </c>
      <c r="S30" s="46" t="s">
        <v>113</v>
      </c>
    </row>
    <row r="31" spans="1:19" ht="12.75">
      <c r="A31" s="5" t="s">
        <v>119</v>
      </c>
      <c r="B31" s="31"/>
      <c r="C31" s="34"/>
      <c r="D31" s="27">
        <v>37.5</v>
      </c>
      <c r="E31" s="10">
        <v>11.5</v>
      </c>
      <c r="F31" s="10">
        <v>11.5</v>
      </c>
      <c r="G31" s="10">
        <v>11.5</v>
      </c>
      <c r="H31" s="10">
        <v>11.5</v>
      </c>
      <c r="I31" s="10">
        <v>11.5</v>
      </c>
      <c r="J31" s="46"/>
      <c r="K31" s="27"/>
      <c r="L31" s="70"/>
      <c r="M31" s="20"/>
      <c r="N31" s="71"/>
      <c r="O31" s="67">
        <v>29.6</v>
      </c>
      <c r="P31" s="68" t="s">
        <v>122</v>
      </c>
      <c r="Q31" s="69">
        <v>118</v>
      </c>
      <c r="R31" s="67">
        <v>120</v>
      </c>
      <c r="S31" s="46" t="s">
        <v>113</v>
      </c>
    </row>
    <row r="32" spans="1:19" ht="12.75">
      <c r="A32" s="135" t="s">
        <v>52</v>
      </c>
      <c r="B32" s="136"/>
      <c r="C32" s="34" t="s">
        <v>153</v>
      </c>
      <c r="D32" s="19"/>
      <c r="E32" s="29"/>
      <c r="F32" s="29"/>
      <c r="G32" s="29"/>
      <c r="H32" s="29"/>
      <c r="I32" s="29"/>
      <c r="J32" s="72"/>
      <c r="K32" s="61"/>
      <c r="L32" s="72"/>
      <c r="M32" s="61"/>
      <c r="N32" s="73"/>
      <c r="O32" s="62"/>
      <c r="P32" s="62"/>
      <c r="Q32" s="62"/>
      <c r="R32" s="62"/>
      <c r="S32" s="74"/>
    </row>
    <row r="33" spans="1:21" ht="12.75">
      <c r="A33" s="5" t="s">
        <v>123</v>
      </c>
      <c r="B33" s="30">
        <v>79345</v>
      </c>
      <c r="C33" s="34" t="s">
        <v>154</v>
      </c>
      <c r="D33" s="27"/>
      <c r="E33" s="10"/>
      <c r="F33" s="10"/>
      <c r="G33" s="10"/>
      <c r="H33" s="10"/>
      <c r="I33" s="10"/>
      <c r="J33" s="71"/>
      <c r="K33" s="64"/>
      <c r="L33" s="70"/>
      <c r="M33" s="75">
        <f aca="true" t="shared" si="0" ref="M33:M48">($P33+$O33+$Q33+$R33)/(COUNTA($O33:$R33)-COUNTA($P33))</f>
        <v>0.05229999999999999</v>
      </c>
      <c r="N33" s="71" t="s">
        <v>162</v>
      </c>
      <c r="O33" s="12">
        <v>0.0253</v>
      </c>
      <c r="P33" s="12">
        <v>0.0253</v>
      </c>
      <c r="Q33" s="12">
        <v>0.04</v>
      </c>
      <c r="R33" s="12">
        <v>0.0663</v>
      </c>
      <c r="S33" s="46" t="s">
        <v>113</v>
      </c>
      <c r="U33" s="76"/>
    </row>
    <row r="34" spans="1:21" ht="12.75">
      <c r="A34" s="5" t="s">
        <v>124</v>
      </c>
      <c r="B34" s="30">
        <v>79005</v>
      </c>
      <c r="C34" s="34" t="s">
        <v>154</v>
      </c>
      <c r="D34" s="27"/>
      <c r="E34" s="10"/>
      <c r="F34" s="10"/>
      <c r="G34" s="10"/>
      <c r="H34" s="10"/>
      <c r="I34" s="10"/>
      <c r="J34" s="71"/>
      <c r="K34" s="64"/>
      <c r="L34" s="70"/>
      <c r="M34" s="75">
        <f t="shared" si="0"/>
        <v>0.03836666666666667</v>
      </c>
      <c r="N34" s="71" t="s">
        <v>162</v>
      </c>
      <c r="O34" s="12">
        <v>0.0153</v>
      </c>
      <c r="P34" s="12">
        <v>0.0153</v>
      </c>
      <c r="Q34" s="12">
        <v>0.0318</v>
      </c>
      <c r="R34" s="12">
        <v>0.0527</v>
      </c>
      <c r="S34" s="46" t="s">
        <v>113</v>
      </c>
      <c r="U34" s="76"/>
    </row>
    <row r="35" spans="1:21" ht="12.75">
      <c r="A35" s="5" t="s">
        <v>125</v>
      </c>
      <c r="B35" s="30">
        <v>75343</v>
      </c>
      <c r="C35" s="34" t="s">
        <v>154</v>
      </c>
      <c r="D35" s="27"/>
      <c r="E35" s="10"/>
      <c r="F35" s="10"/>
      <c r="G35" s="10"/>
      <c r="H35" s="10"/>
      <c r="I35" s="10"/>
      <c r="J35" s="71"/>
      <c r="K35" s="64"/>
      <c r="L35" s="70"/>
      <c r="M35" s="75">
        <f t="shared" si="0"/>
        <v>0.028433333333333335</v>
      </c>
      <c r="N35" s="71" t="s">
        <v>162</v>
      </c>
      <c r="O35" s="12">
        <v>0.0113</v>
      </c>
      <c r="P35" s="12">
        <v>0.0113</v>
      </c>
      <c r="Q35" s="12">
        <v>0.0236</v>
      </c>
      <c r="R35" s="12">
        <v>0.0391</v>
      </c>
      <c r="S35" s="46" t="s">
        <v>113</v>
      </c>
      <c r="U35" s="76"/>
    </row>
    <row r="36" spans="1:21" ht="12.75">
      <c r="A36" s="5" t="s">
        <v>126</v>
      </c>
      <c r="B36" s="30">
        <v>526738</v>
      </c>
      <c r="C36" s="34"/>
      <c r="D36" s="27"/>
      <c r="E36" s="10"/>
      <c r="F36" s="10"/>
      <c r="G36" s="10"/>
      <c r="H36" s="10"/>
      <c r="I36" s="10"/>
      <c r="J36" s="71"/>
      <c r="K36" s="64"/>
      <c r="L36" s="70"/>
      <c r="M36" s="75">
        <f t="shared" si="0"/>
        <v>0.0292</v>
      </c>
      <c r="N36" s="71" t="s">
        <v>162</v>
      </c>
      <c r="O36" s="65"/>
      <c r="P36" s="65"/>
      <c r="Q36" s="12">
        <v>0.023</v>
      </c>
      <c r="R36" s="12">
        <v>0.0354</v>
      </c>
      <c r="S36" s="46" t="s">
        <v>113</v>
      </c>
      <c r="U36" s="76"/>
    </row>
    <row r="37" spans="1:21" ht="12.75">
      <c r="A37" s="5" t="s">
        <v>127</v>
      </c>
      <c r="B37" s="30">
        <v>95636</v>
      </c>
      <c r="C37" s="34" t="s">
        <v>154</v>
      </c>
      <c r="D37" s="27"/>
      <c r="E37" s="10"/>
      <c r="F37" s="10"/>
      <c r="G37" s="10"/>
      <c r="H37" s="10"/>
      <c r="I37" s="10"/>
      <c r="J37" s="71"/>
      <c r="K37" s="64"/>
      <c r="L37" s="70"/>
      <c r="M37" s="75">
        <f t="shared" si="0"/>
        <v>0.06265</v>
      </c>
      <c r="N37" s="71" t="s">
        <v>162</v>
      </c>
      <c r="O37" s="65"/>
      <c r="P37" s="65"/>
      <c r="Q37" s="12">
        <v>0.0143</v>
      </c>
      <c r="R37" s="12">
        <v>0.111</v>
      </c>
      <c r="S37" s="46" t="s">
        <v>113</v>
      </c>
      <c r="U37" s="76"/>
    </row>
    <row r="38" spans="1:21" ht="12.75">
      <c r="A38" s="5" t="s">
        <v>161</v>
      </c>
      <c r="B38" s="30">
        <v>107062</v>
      </c>
      <c r="C38" s="34" t="s">
        <v>154</v>
      </c>
      <c r="D38" s="27"/>
      <c r="E38" s="10"/>
      <c r="F38" s="10"/>
      <c r="G38" s="10"/>
      <c r="H38" s="10"/>
      <c r="I38" s="10"/>
      <c r="J38" s="71"/>
      <c r="K38" s="64"/>
      <c r="L38" s="70"/>
      <c r="M38" s="75">
        <f t="shared" si="0"/>
        <v>0.02946666666666667</v>
      </c>
      <c r="N38" s="71" t="s">
        <v>162</v>
      </c>
      <c r="O38" s="12">
        <v>0.0113</v>
      </c>
      <c r="P38" s="12">
        <v>0.0113</v>
      </c>
      <c r="Q38" s="12">
        <v>0.0236</v>
      </c>
      <c r="R38" s="12">
        <v>0.0422</v>
      </c>
      <c r="S38" s="46" t="s">
        <v>113</v>
      </c>
      <c r="U38" s="76"/>
    </row>
    <row r="39" spans="1:21" ht="12.75">
      <c r="A39" s="5" t="s">
        <v>128</v>
      </c>
      <c r="B39" s="30">
        <v>78875</v>
      </c>
      <c r="C39" s="34" t="s">
        <v>154</v>
      </c>
      <c r="D39" s="27"/>
      <c r="E39" s="10"/>
      <c r="F39" s="10"/>
      <c r="G39" s="10"/>
      <c r="H39" s="10"/>
      <c r="I39" s="10"/>
      <c r="J39" s="71"/>
      <c r="K39" s="64"/>
      <c r="L39" s="70"/>
      <c r="M39" s="75">
        <f t="shared" si="0"/>
        <v>0.0325</v>
      </c>
      <c r="N39" s="71" t="s">
        <v>162</v>
      </c>
      <c r="O39" s="12">
        <v>0.013</v>
      </c>
      <c r="P39" s="12">
        <v>0.013</v>
      </c>
      <c r="Q39" s="12">
        <v>0.0269</v>
      </c>
      <c r="R39" s="12">
        <v>0.0446</v>
      </c>
      <c r="S39" s="46" t="s">
        <v>113</v>
      </c>
      <c r="U39" s="76"/>
    </row>
    <row r="40" spans="1:21" ht="12.75">
      <c r="A40" s="5" t="s">
        <v>160</v>
      </c>
      <c r="B40" s="30">
        <v>108678</v>
      </c>
      <c r="C40" s="34"/>
      <c r="D40" s="27"/>
      <c r="E40" s="10"/>
      <c r="F40" s="10"/>
      <c r="G40" s="10"/>
      <c r="H40" s="10"/>
      <c r="I40" s="10"/>
      <c r="J40" s="71"/>
      <c r="K40" s="64"/>
      <c r="L40" s="70"/>
      <c r="M40" s="75">
        <f t="shared" si="0"/>
        <v>0.0259</v>
      </c>
      <c r="N40" s="71" t="s">
        <v>162</v>
      </c>
      <c r="O40" s="65"/>
      <c r="P40" s="65"/>
      <c r="Q40" s="12">
        <v>0.0338</v>
      </c>
      <c r="R40" s="12">
        <v>0.018</v>
      </c>
      <c r="S40" s="46" t="s">
        <v>113</v>
      </c>
      <c r="U40" s="76"/>
    </row>
    <row r="41" spans="1:21" ht="12.75">
      <c r="A41" s="21" t="s">
        <v>10</v>
      </c>
      <c r="B41" s="32">
        <v>106990</v>
      </c>
      <c r="C41" s="34" t="s">
        <v>154</v>
      </c>
      <c r="D41" s="15">
        <v>0.2174</v>
      </c>
      <c r="E41" s="11">
        <v>0.2174</v>
      </c>
      <c r="F41" s="11">
        <v>0.2174</v>
      </c>
      <c r="G41" s="11">
        <v>0.2174</v>
      </c>
      <c r="H41" s="11">
        <v>0.2174</v>
      </c>
      <c r="I41" s="11">
        <v>0.2174</v>
      </c>
      <c r="J41" s="46" t="s">
        <v>54</v>
      </c>
      <c r="K41" s="1"/>
      <c r="L41" s="66"/>
      <c r="M41" s="75">
        <f t="shared" si="0"/>
        <v>0.8043333333333332</v>
      </c>
      <c r="N41" s="71" t="s">
        <v>162</v>
      </c>
      <c r="O41" s="12">
        <v>0.663</v>
      </c>
      <c r="P41" s="12">
        <v>0.663</v>
      </c>
      <c r="Q41" s="12">
        <v>0.267</v>
      </c>
      <c r="R41" s="12">
        <v>0.82</v>
      </c>
      <c r="S41" s="46" t="s">
        <v>113</v>
      </c>
      <c r="U41" s="76"/>
    </row>
    <row r="42" spans="1:21" ht="12.75">
      <c r="A42" s="21" t="s">
        <v>129</v>
      </c>
      <c r="B42" s="32">
        <v>542756</v>
      </c>
      <c r="C42" s="34" t="s">
        <v>154</v>
      </c>
      <c r="D42" s="15"/>
      <c r="E42" s="11"/>
      <c r="F42" s="11"/>
      <c r="G42" s="11"/>
      <c r="H42" s="11"/>
      <c r="I42" s="11"/>
      <c r="J42" s="46"/>
      <c r="K42" s="1"/>
      <c r="L42" s="66"/>
      <c r="M42" s="75">
        <f t="shared" si="0"/>
        <v>0.03186666666666666</v>
      </c>
      <c r="N42" s="71" t="s">
        <v>162</v>
      </c>
      <c r="O42" s="12">
        <v>0.0127</v>
      </c>
      <c r="P42" s="12">
        <v>0.0127</v>
      </c>
      <c r="Q42" s="12">
        <v>0.0264</v>
      </c>
      <c r="R42" s="12">
        <v>0.0438</v>
      </c>
      <c r="S42" s="46" t="s">
        <v>113</v>
      </c>
      <c r="U42" s="76"/>
    </row>
    <row r="43" spans="1:21" ht="12.75">
      <c r="A43" s="21" t="s">
        <v>130</v>
      </c>
      <c r="B43" s="32">
        <v>540841</v>
      </c>
      <c r="C43" s="34" t="s">
        <v>154</v>
      </c>
      <c r="D43" s="15"/>
      <c r="E43" s="11"/>
      <c r="F43" s="11"/>
      <c r="G43" s="11"/>
      <c r="H43" s="11"/>
      <c r="I43" s="11"/>
      <c r="J43" s="46"/>
      <c r="K43" s="1"/>
      <c r="L43" s="66"/>
      <c r="M43" s="75">
        <f t="shared" si="0"/>
        <v>0.548</v>
      </c>
      <c r="N43" s="71" t="s">
        <v>162</v>
      </c>
      <c r="O43" s="12"/>
      <c r="P43" s="65"/>
      <c r="Q43" s="12">
        <v>0.25</v>
      </c>
      <c r="R43" s="12">
        <v>0.846</v>
      </c>
      <c r="S43" s="46" t="s">
        <v>113</v>
      </c>
      <c r="U43" s="76"/>
    </row>
    <row r="44" spans="1:21" ht="12.75">
      <c r="A44" s="21" t="s">
        <v>131</v>
      </c>
      <c r="B44" s="32">
        <v>91576</v>
      </c>
      <c r="C44" s="34"/>
      <c r="D44" s="15"/>
      <c r="E44" s="11"/>
      <c r="F44" s="11"/>
      <c r="G44" s="11"/>
      <c r="H44" s="11"/>
      <c r="I44" s="11"/>
      <c r="J44" s="46"/>
      <c r="K44" s="1"/>
      <c r="L44" s="66"/>
      <c r="M44" s="75">
        <f t="shared" si="0"/>
        <v>0.027299999999999998</v>
      </c>
      <c r="N44" s="71" t="s">
        <v>162</v>
      </c>
      <c r="O44" s="12"/>
      <c r="P44" s="65"/>
      <c r="Q44" s="12">
        <v>0.0332</v>
      </c>
      <c r="R44" s="12">
        <v>0.0214</v>
      </c>
      <c r="S44" s="46" t="s">
        <v>113</v>
      </c>
      <c r="U44" s="76"/>
    </row>
    <row r="45" spans="1:21" ht="12.75">
      <c r="A45" s="21" t="s">
        <v>14</v>
      </c>
      <c r="B45" s="32">
        <v>83329</v>
      </c>
      <c r="C45" s="34" t="s">
        <v>154</v>
      </c>
      <c r="D45" s="16">
        <v>0.0204</v>
      </c>
      <c r="E45" s="12">
        <v>0.0204</v>
      </c>
      <c r="F45" s="12">
        <v>0.0204</v>
      </c>
      <c r="G45" s="12">
        <v>0.0204</v>
      </c>
      <c r="H45" s="12">
        <v>0.0204</v>
      </c>
      <c r="I45" s="12">
        <v>0.0204</v>
      </c>
      <c r="J45" s="46" t="s">
        <v>59</v>
      </c>
      <c r="K45" s="1"/>
      <c r="L45" s="66"/>
      <c r="M45" s="75">
        <f t="shared" si="0"/>
        <v>0.0021533333333333335</v>
      </c>
      <c r="N45" s="71" t="s">
        <v>162</v>
      </c>
      <c r="O45" s="12">
        <v>0.00194</v>
      </c>
      <c r="P45" s="12">
        <v>0.00194</v>
      </c>
      <c r="Q45" s="12">
        <v>0.00125</v>
      </c>
      <c r="R45" s="12">
        <v>0.00133</v>
      </c>
      <c r="S45" s="46" t="s">
        <v>113</v>
      </c>
      <c r="U45" s="76"/>
    </row>
    <row r="46" spans="1:21" ht="12.75">
      <c r="A46" s="21" t="s">
        <v>11</v>
      </c>
      <c r="B46" s="32">
        <v>208968</v>
      </c>
      <c r="C46" s="34" t="s">
        <v>154</v>
      </c>
      <c r="D46" s="16">
        <v>0.0147</v>
      </c>
      <c r="E46" s="12">
        <v>0.0147</v>
      </c>
      <c r="F46" s="12">
        <v>0.0147</v>
      </c>
      <c r="G46" s="12">
        <v>0.0147</v>
      </c>
      <c r="H46" s="12">
        <v>0.0147</v>
      </c>
      <c r="I46" s="12">
        <v>0.0147</v>
      </c>
      <c r="J46" s="46" t="s">
        <v>59</v>
      </c>
      <c r="K46" s="1"/>
      <c r="L46" s="66"/>
      <c r="M46" s="75">
        <f t="shared" si="0"/>
        <v>0.012566666666666669</v>
      </c>
      <c r="N46" s="71" t="s">
        <v>162</v>
      </c>
      <c r="O46" s="12">
        <v>0.0145</v>
      </c>
      <c r="P46" s="12">
        <v>0.0145</v>
      </c>
      <c r="Q46" s="12">
        <v>0.00553</v>
      </c>
      <c r="R46" s="12">
        <v>0.00317</v>
      </c>
      <c r="S46" s="46" t="s">
        <v>113</v>
      </c>
      <c r="U46" s="76"/>
    </row>
    <row r="47" spans="1:21" ht="12.75">
      <c r="A47" s="21" t="s">
        <v>12</v>
      </c>
      <c r="B47" s="32">
        <v>75070</v>
      </c>
      <c r="C47" s="34" t="s">
        <v>154</v>
      </c>
      <c r="D47" s="15">
        <v>0.7833</v>
      </c>
      <c r="E47" s="11">
        <v>0.7833</v>
      </c>
      <c r="F47" s="11">
        <v>0.7833</v>
      </c>
      <c r="G47" s="11">
        <v>0.7833</v>
      </c>
      <c r="H47" s="11">
        <v>0.7833</v>
      </c>
      <c r="I47" s="11">
        <v>0.7833</v>
      </c>
      <c r="J47" s="46" t="s">
        <v>54</v>
      </c>
      <c r="K47" s="1"/>
      <c r="L47" s="66"/>
      <c r="M47" s="75">
        <f t="shared" si="0"/>
        <v>7.233333333333333</v>
      </c>
      <c r="N47" s="71" t="s">
        <v>162</v>
      </c>
      <c r="O47" s="12">
        <v>2.79</v>
      </c>
      <c r="P47" s="12">
        <v>2.79</v>
      </c>
      <c r="Q47" s="12">
        <v>8.36</v>
      </c>
      <c r="R47" s="12">
        <v>7.76</v>
      </c>
      <c r="S47" s="46" t="s">
        <v>113</v>
      </c>
      <c r="U47" s="76"/>
    </row>
    <row r="48" spans="1:21" ht="12.75">
      <c r="A48" s="21" t="s">
        <v>13</v>
      </c>
      <c r="B48" s="32">
        <v>107028</v>
      </c>
      <c r="C48" s="34" t="s">
        <v>154</v>
      </c>
      <c r="D48" s="15">
        <v>0.0339</v>
      </c>
      <c r="E48" s="11">
        <v>0.0339</v>
      </c>
      <c r="F48" s="11">
        <v>0.0339</v>
      </c>
      <c r="G48" s="11">
        <v>0.0339</v>
      </c>
      <c r="H48" s="11">
        <v>0.0339</v>
      </c>
      <c r="I48" s="11">
        <v>0.0339</v>
      </c>
      <c r="J48" s="46" t="s">
        <v>54</v>
      </c>
      <c r="K48" s="1"/>
      <c r="L48" s="66"/>
      <c r="M48" s="75">
        <f t="shared" si="0"/>
        <v>6.06</v>
      </c>
      <c r="N48" s="71" t="s">
        <v>162</v>
      </c>
      <c r="O48" s="12">
        <v>2.63</v>
      </c>
      <c r="P48" s="12">
        <v>2.63</v>
      </c>
      <c r="Q48" s="12">
        <v>5.14</v>
      </c>
      <c r="R48" s="12">
        <v>7.78</v>
      </c>
      <c r="S48" s="46" t="s">
        <v>113</v>
      </c>
      <c r="U48" s="76"/>
    </row>
    <row r="49" spans="1:21" ht="12.75">
      <c r="A49" s="21" t="s">
        <v>155</v>
      </c>
      <c r="B49" s="32">
        <v>7664417</v>
      </c>
      <c r="C49" s="34" t="s">
        <v>154</v>
      </c>
      <c r="D49" s="16"/>
      <c r="E49" s="12"/>
      <c r="F49" s="12"/>
      <c r="G49" s="12"/>
      <c r="H49" s="12"/>
      <c r="I49" s="12">
        <v>5.39</v>
      </c>
      <c r="J49" s="46" t="s">
        <v>59</v>
      </c>
      <c r="K49" s="1"/>
      <c r="L49" s="66"/>
      <c r="M49" s="75"/>
      <c r="N49" s="71"/>
      <c r="O49" s="65"/>
      <c r="P49" s="65"/>
      <c r="Q49" s="65"/>
      <c r="R49" s="65"/>
      <c r="S49" s="46"/>
      <c r="U49" s="76"/>
    </row>
    <row r="50" spans="1:21" ht="12.75">
      <c r="A50" s="21" t="s">
        <v>15</v>
      </c>
      <c r="B50" s="32">
        <v>120127</v>
      </c>
      <c r="C50" s="34" t="s">
        <v>154</v>
      </c>
      <c r="D50" s="16">
        <v>0.00672</v>
      </c>
      <c r="E50" s="12">
        <v>0.00672</v>
      </c>
      <c r="F50" s="12">
        <v>0.00672</v>
      </c>
      <c r="G50" s="12">
        <v>0.00672</v>
      </c>
      <c r="H50" s="12">
        <v>0.00672</v>
      </c>
      <c r="I50" s="12">
        <v>0.00672</v>
      </c>
      <c r="J50" s="46" t="s">
        <v>59</v>
      </c>
      <c r="K50" s="1"/>
      <c r="L50" s="66"/>
      <c r="M50" s="75"/>
      <c r="N50" s="71"/>
      <c r="O50" s="12"/>
      <c r="P50" s="12"/>
      <c r="Q50" s="12"/>
      <c r="R50" s="12"/>
      <c r="S50" s="46"/>
      <c r="U50" s="76"/>
    </row>
    <row r="51" spans="1:21" ht="12.75">
      <c r="A51" s="21" t="s">
        <v>16</v>
      </c>
      <c r="B51" s="32">
        <v>7440382</v>
      </c>
      <c r="C51" s="34" t="s">
        <v>154</v>
      </c>
      <c r="D51" s="15">
        <v>0.0078</v>
      </c>
      <c r="E51" s="11">
        <v>0.0078</v>
      </c>
      <c r="F51" s="11">
        <v>0.0078</v>
      </c>
      <c r="G51" s="11">
        <v>0.0078</v>
      </c>
      <c r="H51" s="11">
        <v>0.0078</v>
      </c>
      <c r="I51" s="11">
        <v>0.0078</v>
      </c>
      <c r="J51" s="46" t="s">
        <v>53</v>
      </c>
      <c r="K51" s="1"/>
      <c r="L51" s="66"/>
      <c r="M51" s="75"/>
      <c r="N51" s="71"/>
      <c r="O51" s="65"/>
      <c r="P51" s="65"/>
      <c r="Q51" s="65"/>
      <c r="R51" s="65"/>
      <c r="S51" s="46"/>
      <c r="U51" s="76"/>
    </row>
    <row r="52" spans="1:21" ht="12.75">
      <c r="A52" s="21" t="s">
        <v>17</v>
      </c>
      <c r="B52" s="32">
        <v>71432</v>
      </c>
      <c r="C52" s="34" t="s">
        <v>154</v>
      </c>
      <c r="D52" s="15">
        <v>0.1863</v>
      </c>
      <c r="E52" s="11">
        <v>0.1863</v>
      </c>
      <c r="F52" s="11">
        <v>0.1863</v>
      </c>
      <c r="G52" s="11">
        <v>0.1863</v>
      </c>
      <c r="H52" s="11">
        <v>0.1863</v>
      </c>
      <c r="I52" s="11">
        <v>0.1863</v>
      </c>
      <c r="J52" s="46" t="s">
        <v>54</v>
      </c>
      <c r="K52" s="1">
        <v>6.17</v>
      </c>
      <c r="L52" s="66" t="s">
        <v>53</v>
      </c>
      <c r="M52" s="75">
        <f>($P52+$O52+$Q52+$R52)/(COUNTA($O52:$R52)-COUNTA($P52))</f>
        <v>1.4546333333333334</v>
      </c>
      <c r="N52" s="71" t="s">
        <v>162</v>
      </c>
      <c r="O52" s="12">
        <v>1.91</v>
      </c>
      <c r="P52" s="12">
        <v>0.0739</v>
      </c>
      <c r="Q52" s="12">
        <v>0.44</v>
      </c>
      <c r="R52" s="12">
        <v>1.94</v>
      </c>
      <c r="S52" s="46" t="s">
        <v>113</v>
      </c>
      <c r="U52" s="76"/>
    </row>
    <row r="53" spans="1:21" ht="12.75">
      <c r="A53" s="21" t="s">
        <v>18</v>
      </c>
      <c r="B53" s="32">
        <v>100527</v>
      </c>
      <c r="C53" s="34"/>
      <c r="D53" s="16">
        <v>0.0135</v>
      </c>
      <c r="E53" s="12">
        <v>0.0135</v>
      </c>
      <c r="F53" s="12">
        <v>0.0135</v>
      </c>
      <c r="G53" s="12">
        <v>0.0135</v>
      </c>
      <c r="H53" s="12">
        <v>0.0135</v>
      </c>
      <c r="I53" s="12">
        <v>0.0135</v>
      </c>
      <c r="J53" s="46" t="s">
        <v>59</v>
      </c>
      <c r="K53" s="1"/>
      <c r="L53" s="66"/>
      <c r="M53" s="75"/>
      <c r="N53" s="71"/>
      <c r="O53" s="65"/>
      <c r="P53" s="65"/>
      <c r="Q53" s="65"/>
      <c r="R53" s="65"/>
      <c r="S53" s="46"/>
      <c r="U53" s="76"/>
    </row>
    <row r="54" spans="1:21" ht="12.75">
      <c r="A54" s="21" t="s">
        <v>19</v>
      </c>
      <c r="B54" s="32">
        <v>56553</v>
      </c>
      <c r="C54" s="34" t="s">
        <v>154</v>
      </c>
      <c r="D54" s="15">
        <v>0.00023</v>
      </c>
      <c r="E54" s="11">
        <v>0.00023</v>
      </c>
      <c r="F54" s="11">
        <v>8.52E-05</v>
      </c>
      <c r="G54" s="11">
        <v>8.52E-05</v>
      </c>
      <c r="H54" s="11">
        <v>8.52E-05</v>
      </c>
      <c r="I54" s="11">
        <v>8.52E-05</v>
      </c>
      <c r="J54" s="46" t="s">
        <v>53</v>
      </c>
      <c r="K54" s="1"/>
      <c r="L54" s="66"/>
      <c r="M54" s="75"/>
      <c r="N54" s="71"/>
      <c r="O54" s="12"/>
      <c r="P54" s="12"/>
      <c r="Q54" s="12"/>
      <c r="R54" s="12"/>
      <c r="S54" s="46"/>
      <c r="U54" s="76"/>
    </row>
    <row r="55" spans="1:21" ht="12.75">
      <c r="A55" s="21" t="s">
        <v>20</v>
      </c>
      <c r="B55" s="32">
        <v>50328</v>
      </c>
      <c r="C55" s="34" t="s">
        <v>154</v>
      </c>
      <c r="D55" s="15">
        <v>1.29E-05</v>
      </c>
      <c r="E55" s="11">
        <v>1.29E-05</v>
      </c>
      <c r="F55" s="11">
        <v>1.76E-05</v>
      </c>
      <c r="G55" s="11">
        <v>1.76E-05</v>
      </c>
      <c r="H55" s="11">
        <v>1.76E-05</v>
      </c>
      <c r="I55" s="11">
        <v>1.76E-05</v>
      </c>
      <c r="J55" s="46" t="s">
        <v>53</v>
      </c>
      <c r="K55" s="1"/>
      <c r="L55" s="66"/>
      <c r="M55" s="75"/>
      <c r="N55" s="71"/>
      <c r="O55" s="12"/>
      <c r="P55" s="12"/>
      <c r="Q55" s="12"/>
      <c r="R55" s="12"/>
      <c r="S55" s="46"/>
      <c r="U55" s="76"/>
    </row>
    <row r="56" spans="1:21" ht="12.75">
      <c r="A56" s="21" t="s">
        <v>21</v>
      </c>
      <c r="B56" s="32">
        <v>205992</v>
      </c>
      <c r="C56" s="34" t="s">
        <v>154</v>
      </c>
      <c r="D56" s="15">
        <v>6.79E-06</v>
      </c>
      <c r="E56" s="11">
        <v>6.79E-06</v>
      </c>
      <c r="F56" s="11">
        <v>0.000152</v>
      </c>
      <c r="G56" s="11">
        <v>0.000152</v>
      </c>
      <c r="H56" s="11">
        <v>0.000152</v>
      </c>
      <c r="I56" s="11">
        <v>0.000152</v>
      </c>
      <c r="J56" s="46" t="s">
        <v>53</v>
      </c>
      <c r="K56" s="1"/>
      <c r="L56" s="66"/>
      <c r="M56" s="75">
        <f>($P56+$O56+$Q56+$R56)/(COUNTA($O56:$R56)-COUNTA($P56))</f>
        <v>0.00021616999999999999</v>
      </c>
      <c r="N56" s="71" t="s">
        <v>162</v>
      </c>
      <c r="O56" s="12">
        <v>0.000237</v>
      </c>
      <c r="P56" s="12">
        <v>0.000237</v>
      </c>
      <c r="Q56" s="12">
        <v>0.000166</v>
      </c>
      <c r="R56" s="12">
        <v>8.51E-06</v>
      </c>
      <c r="S56" s="46" t="s">
        <v>113</v>
      </c>
      <c r="U56" s="76"/>
    </row>
    <row r="57" spans="1:21" ht="12.75">
      <c r="A57" s="21" t="s">
        <v>132</v>
      </c>
      <c r="B57" s="32">
        <v>192972</v>
      </c>
      <c r="C57" s="34" t="s">
        <v>154</v>
      </c>
      <c r="D57" s="15"/>
      <c r="E57" s="11"/>
      <c r="F57" s="11"/>
      <c r="G57" s="11"/>
      <c r="H57" s="11"/>
      <c r="I57" s="11"/>
      <c r="J57" s="46"/>
      <c r="K57" s="1"/>
      <c r="L57" s="66"/>
      <c r="M57" s="75">
        <f>($P57+$O57+$Q57+$R57)/(COUNTA($O57:$R57)-COUNTA($P57))</f>
        <v>0.00021920000000000002</v>
      </c>
      <c r="N57" s="71" t="s">
        <v>162</v>
      </c>
      <c r="O57" s="12"/>
      <c r="P57" s="12"/>
      <c r="Q57" s="12">
        <v>0.000415</v>
      </c>
      <c r="R57" s="12">
        <v>2.34E-05</v>
      </c>
      <c r="S57" s="46" t="s">
        <v>113</v>
      </c>
      <c r="U57" s="76"/>
    </row>
    <row r="58" spans="1:21" ht="12.75">
      <c r="A58" s="21" t="s">
        <v>22</v>
      </c>
      <c r="B58" s="32">
        <v>191242</v>
      </c>
      <c r="C58" s="34" t="s">
        <v>154</v>
      </c>
      <c r="D58" s="16">
        <v>0.00672</v>
      </c>
      <c r="E58" s="12">
        <v>0.00672</v>
      </c>
      <c r="F58" s="12">
        <v>0.00672</v>
      </c>
      <c r="G58" s="12">
        <v>0.00672</v>
      </c>
      <c r="H58" s="12">
        <v>0.00672</v>
      </c>
      <c r="I58" s="12">
        <v>0.00672</v>
      </c>
      <c r="J58" s="46" t="s">
        <v>59</v>
      </c>
      <c r="K58" s="1"/>
      <c r="L58" s="66"/>
      <c r="M58" s="75">
        <f>($P58+$O58+$Q58+$R58)/(COUNTA($O58:$R58)-COUNTA($P58))</f>
        <v>0.00027626666666666664</v>
      </c>
      <c r="N58" s="71" t="s">
        <v>162</v>
      </c>
      <c r="O58" s="12">
        <v>0.000195</v>
      </c>
      <c r="P58" s="12">
        <v>0.000195</v>
      </c>
      <c r="Q58" s="12">
        <v>0.000414</v>
      </c>
      <c r="R58" s="12">
        <v>2.48E-05</v>
      </c>
      <c r="S58" s="46" t="s">
        <v>113</v>
      </c>
      <c r="U58" s="76"/>
    </row>
    <row r="59" spans="1:21" ht="12.75">
      <c r="A59" s="21" t="s">
        <v>23</v>
      </c>
      <c r="B59" s="32">
        <v>207089</v>
      </c>
      <c r="C59" s="34" t="s">
        <v>154</v>
      </c>
      <c r="D59" s="15">
        <v>1.06E-05</v>
      </c>
      <c r="E59" s="11">
        <v>1.06E-05</v>
      </c>
      <c r="F59" s="11">
        <v>1.49E-05</v>
      </c>
      <c r="G59" s="11">
        <v>1.49E-05</v>
      </c>
      <c r="H59" s="11" t="s">
        <v>24</v>
      </c>
      <c r="I59" s="11">
        <v>1.49E-05</v>
      </c>
      <c r="J59" s="46" t="s">
        <v>53</v>
      </c>
      <c r="K59" s="1"/>
      <c r="L59" s="66"/>
      <c r="M59" s="75">
        <f>($P59+$O59+$Q59+$R59)/(COUNTA($O59:$R59)-COUNTA($P59))</f>
        <v>0.00012542</v>
      </c>
      <c r="N59" s="71" t="s">
        <v>162</v>
      </c>
      <c r="O59" s="12">
        <v>0.000103</v>
      </c>
      <c r="P59" s="12">
        <v>0.000103</v>
      </c>
      <c r="Q59" s="12">
        <v>0.000166</v>
      </c>
      <c r="R59" s="12">
        <v>4.26E-06</v>
      </c>
      <c r="S59" s="46" t="s">
        <v>113</v>
      </c>
      <c r="U59" s="76"/>
    </row>
    <row r="60" spans="1:21" ht="12.75">
      <c r="A60" s="21" t="s">
        <v>25</v>
      </c>
      <c r="B60" s="32">
        <v>7440417</v>
      </c>
      <c r="C60" s="34" t="s">
        <v>154</v>
      </c>
      <c r="D60" s="15"/>
      <c r="E60" s="11"/>
      <c r="F60" s="11"/>
      <c r="G60" s="11"/>
      <c r="H60" s="11"/>
      <c r="I60" s="11"/>
      <c r="J60" s="18"/>
      <c r="K60" s="1"/>
      <c r="L60" s="66"/>
      <c r="M60" s="75"/>
      <c r="N60" s="71"/>
      <c r="O60" s="65"/>
      <c r="P60" s="65"/>
      <c r="Q60" s="65"/>
      <c r="R60" s="65"/>
      <c r="S60" s="46"/>
      <c r="U60" s="76"/>
    </row>
    <row r="61" spans="1:21" ht="12.75">
      <c r="A61" s="21" t="s">
        <v>133</v>
      </c>
      <c r="B61" s="32">
        <v>92524</v>
      </c>
      <c r="C61" s="34" t="s">
        <v>154</v>
      </c>
      <c r="D61" s="15"/>
      <c r="E61" s="11"/>
      <c r="F61" s="11"/>
      <c r="G61" s="11"/>
      <c r="H61" s="11"/>
      <c r="I61" s="11"/>
      <c r="J61" s="18"/>
      <c r="K61" s="1"/>
      <c r="L61" s="66"/>
      <c r="M61" s="75">
        <f>($P61+$O61+$Q61+$R61)/(COUNTA($O61:$R61)-COUNTA($P61))</f>
        <v>0.107975</v>
      </c>
      <c r="N61" s="71" t="s">
        <v>162</v>
      </c>
      <c r="O61" s="65"/>
      <c r="P61" s="65"/>
      <c r="Q61" s="12">
        <v>0.212</v>
      </c>
      <c r="R61" s="12">
        <v>0.00395</v>
      </c>
      <c r="S61" s="46" t="s">
        <v>113</v>
      </c>
      <c r="U61" s="76"/>
    </row>
    <row r="62" spans="1:21" ht="12.75">
      <c r="A62" s="21" t="s">
        <v>134</v>
      </c>
      <c r="B62" s="32">
        <v>106978</v>
      </c>
      <c r="C62" s="34"/>
      <c r="D62" s="15"/>
      <c r="E62" s="11"/>
      <c r="F62" s="11"/>
      <c r="G62" s="11"/>
      <c r="H62" s="11"/>
      <c r="I62" s="11"/>
      <c r="J62" s="18"/>
      <c r="K62" s="1"/>
      <c r="L62" s="66"/>
      <c r="M62" s="75">
        <f>($P62+$O62+$Q62+$R62)/(COUNTA($O62:$R62)-COUNTA($P62))</f>
        <v>2.6455</v>
      </c>
      <c r="N62" s="71" t="s">
        <v>162</v>
      </c>
      <c r="O62" s="65"/>
      <c r="P62" s="65"/>
      <c r="Q62" s="12">
        <v>0.541</v>
      </c>
      <c r="R62" s="12">
        <v>4.75</v>
      </c>
      <c r="S62" s="46" t="s">
        <v>113</v>
      </c>
      <c r="T62" s="76"/>
      <c r="U62" s="76"/>
    </row>
    <row r="63" spans="1:21" ht="12.75">
      <c r="A63" s="21" t="s">
        <v>135</v>
      </c>
      <c r="B63" s="32">
        <v>78842</v>
      </c>
      <c r="C63" s="34" t="s">
        <v>154</v>
      </c>
      <c r="D63" s="15"/>
      <c r="E63" s="11"/>
      <c r="F63" s="11"/>
      <c r="G63" s="11"/>
      <c r="H63" s="11"/>
      <c r="I63" s="11"/>
      <c r="J63" s="18"/>
      <c r="K63" s="1"/>
      <c r="L63" s="66"/>
      <c r="M63" s="75">
        <f>($P63+$O63+$Q63+$R63)/(COUNTA($O63:$R63)-COUNTA($P63))</f>
        <v>0.21173333333333333</v>
      </c>
      <c r="N63" s="71" t="s">
        <v>162</v>
      </c>
      <c r="O63" s="12">
        <v>0.0486</v>
      </c>
      <c r="P63" s="12">
        <v>0.0486</v>
      </c>
      <c r="Q63" s="12">
        <v>0.101</v>
      </c>
      <c r="R63" s="12">
        <v>0.437</v>
      </c>
      <c r="S63" s="46" t="s">
        <v>113</v>
      </c>
      <c r="U63" s="76"/>
    </row>
    <row r="64" spans="1:21" ht="12.75">
      <c r="A64" s="21" t="s">
        <v>85</v>
      </c>
      <c r="B64" s="32">
        <v>7440439</v>
      </c>
      <c r="C64" s="34" t="s">
        <v>154</v>
      </c>
      <c r="D64" s="15">
        <v>0.0015</v>
      </c>
      <c r="E64" s="11">
        <v>0.0015</v>
      </c>
      <c r="F64" s="11">
        <v>0.0015</v>
      </c>
      <c r="G64" s="11">
        <v>0.0015</v>
      </c>
      <c r="H64" s="11">
        <v>0.0015</v>
      </c>
      <c r="I64" s="11">
        <v>0.0015</v>
      </c>
      <c r="J64" s="46" t="s">
        <v>54</v>
      </c>
      <c r="K64" s="1"/>
      <c r="L64" s="66"/>
      <c r="M64" s="75"/>
      <c r="N64" s="71"/>
      <c r="O64" s="65"/>
      <c r="P64" s="65"/>
      <c r="Q64" s="65"/>
      <c r="R64" s="65"/>
      <c r="S64" s="46"/>
      <c r="U64" s="76"/>
    </row>
    <row r="65" spans="1:21" ht="12.75">
      <c r="A65" s="21" t="s">
        <v>136</v>
      </c>
      <c r="B65" s="32">
        <v>56235</v>
      </c>
      <c r="C65" s="34" t="s">
        <v>154</v>
      </c>
      <c r="D65" s="15"/>
      <c r="E65" s="11"/>
      <c r="F65" s="11"/>
      <c r="G65" s="11"/>
      <c r="H65" s="11"/>
      <c r="I65" s="11"/>
      <c r="J65" s="46"/>
      <c r="K65" s="1"/>
      <c r="L65" s="66"/>
      <c r="M65" s="75">
        <f>($P65+$O65+$Q65+$R65)/(COUNTA($O65:$R65)-COUNTA($P65))</f>
        <v>0.04426666666666667</v>
      </c>
      <c r="N65" s="71" t="s">
        <v>162</v>
      </c>
      <c r="O65" s="12">
        <v>0.0177</v>
      </c>
      <c r="P65" s="12">
        <v>0.0177</v>
      </c>
      <c r="Q65" s="12">
        <v>0.0367</v>
      </c>
      <c r="R65" s="12">
        <v>0.0607</v>
      </c>
      <c r="S65" s="46" t="s">
        <v>113</v>
      </c>
      <c r="U65" s="76"/>
    </row>
    <row r="66" spans="1:21" ht="12.75">
      <c r="A66" s="21" t="s">
        <v>26</v>
      </c>
      <c r="B66" s="32">
        <v>7782505</v>
      </c>
      <c r="C66" s="34" t="s">
        <v>154</v>
      </c>
      <c r="D66" s="15"/>
      <c r="E66" s="11"/>
      <c r="F66" s="11"/>
      <c r="G66" s="11"/>
      <c r="H66" s="11"/>
      <c r="I66" s="11"/>
      <c r="J66" s="46"/>
      <c r="K66" s="1"/>
      <c r="L66" s="66"/>
      <c r="M66" s="75"/>
      <c r="N66" s="71"/>
      <c r="O66" s="65"/>
      <c r="P66" s="65"/>
      <c r="Q66" s="65"/>
      <c r="R66" s="65"/>
      <c r="S66" s="46"/>
      <c r="U66" s="76"/>
    </row>
    <row r="67" spans="1:21" ht="12.75">
      <c r="A67" s="21" t="s">
        <v>27</v>
      </c>
      <c r="B67" s="32">
        <v>108907</v>
      </c>
      <c r="C67" s="34" t="s">
        <v>154</v>
      </c>
      <c r="D67" s="15">
        <v>0.0002</v>
      </c>
      <c r="E67" s="11">
        <v>0.0002</v>
      </c>
      <c r="F67" s="11">
        <v>0.0002</v>
      </c>
      <c r="G67" s="11">
        <v>0.0002</v>
      </c>
      <c r="H67" s="11">
        <v>0.0002</v>
      </c>
      <c r="I67" s="11">
        <v>0.0002</v>
      </c>
      <c r="J67" s="46" t="s">
        <v>54</v>
      </c>
      <c r="K67" s="1"/>
      <c r="L67" s="66"/>
      <c r="M67" s="75">
        <f>($P67+$O67+$Q67+$R67)/(COUNTA($O67:$R67)-COUNTA($P67))</f>
        <v>0.03353333333333333</v>
      </c>
      <c r="N67" s="71" t="s">
        <v>162</v>
      </c>
      <c r="O67" s="12">
        <v>0.0129</v>
      </c>
      <c r="P67" s="12">
        <v>0.0129</v>
      </c>
      <c r="Q67" s="12">
        <v>0.0304</v>
      </c>
      <c r="R67" s="12">
        <v>0.0444</v>
      </c>
      <c r="S67" s="46" t="s">
        <v>113</v>
      </c>
      <c r="U67" s="76"/>
    </row>
    <row r="68" spans="1:21" ht="12.75">
      <c r="A68" s="21" t="s">
        <v>159</v>
      </c>
      <c r="B68" s="32">
        <v>75003</v>
      </c>
      <c r="C68" s="34" t="s">
        <v>154</v>
      </c>
      <c r="D68" s="15"/>
      <c r="E68" s="11"/>
      <c r="F68" s="11"/>
      <c r="G68" s="11"/>
      <c r="H68" s="11"/>
      <c r="I68" s="11"/>
      <c r="J68" s="46"/>
      <c r="K68" s="1"/>
      <c r="L68" s="66"/>
      <c r="M68" s="75">
        <f>($P68+$O68+$Q68+$R68)/(COUNTA($O68:$R68)-COUNTA($P68))</f>
        <v>0.00187</v>
      </c>
      <c r="N68" s="71" t="s">
        <v>162</v>
      </c>
      <c r="O68" s="65"/>
      <c r="P68" s="65"/>
      <c r="Q68" s="12">
        <v>0.00187</v>
      </c>
      <c r="R68" s="12"/>
      <c r="S68" s="46"/>
      <c r="U68" s="76"/>
    </row>
    <row r="69" spans="1:21" ht="12.75">
      <c r="A69" s="21" t="s">
        <v>137</v>
      </c>
      <c r="B69" s="32">
        <v>67663</v>
      </c>
      <c r="C69" s="34" t="s">
        <v>154</v>
      </c>
      <c r="D69" s="15"/>
      <c r="E69" s="11"/>
      <c r="F69" s="11"/>
      <c r="G69" s="11"/>
      <c r="H69" s="11"/>
      <c r="I69" s="11"/>
      <c r="J69" s="46"/>
      <c r="K69" s="1"/>
      <c r="L69" s="66"/>
      <c r="M69" s="75">
        <f>($P69+$O69+$Q69+$R69)/(COUNTA($O69:$R69)-COUNTA($P69))</f>
        <v>0.034333333333333334</v>
      </c>
      <c r="N69" s="71" t="s">
        <v>162</v>
      </c>
      <c r="O69" s="12">
        <v>0.0137</v>
      </c>
      <c r="P69" s="12">
        <v>0.0137</v>
      </c>
      <c r="Q69" s="12">
        <v>0.0285</v>
      </c>
      <c r="R69" s="12">
        <v>0.0471</v>
      </c>
      <c r="S69" s="46" t="s">
        <v>113</v>
      </c>
      <c r="U69" s="76"/>
    </row>
    <row r="70" spans="1:21" ht="12.75">
      <c r="A70" s="21" t="s">
        <v>86</v>
      </c>
      <c r="B70" s="32">
        <v>218019</v>
      </c>
      <c r="C70" s="34" t="s">
        <v>154</v>
      </c>
      <c r="D70" s="16">
        <v>0.00672</v>
      </c>
      <c r="E70" s="12">
        <v>0.00672</v>
      </c>
      <c r="F70" s="12">
        <v>0.00672</v>
      </c>
      <c r="G70" s="12">
        <v>0.00672</v>
      </c>
      <c r="H70" s="12">
        <v>0.00672</v>
      </c>
      <c r="I70" s="12">
        <v>0.00672</v>
      </c>
      <c r="J70" s="46" t="s">
        <v>59</v>
      </c>
      <c r="K70" s="1"/>
      <c r="L70" s="66"/>
      <c r="M70" s="75">
        <f>($P70+$O70+$Q70+$R70)/(COUNTA($O70:$R70)-COUNTA($P70))</f>
        <v>0.0006616666666666666</v>
      </c>
      <c r="N70" s="71" t="s">
        <v>162</v>
      </c>
      <c r="O70" s="12">
        <v>0.00031</v>
      </c>
      <c r="P70" s="12">
        <v>0.00031</v>
      </c>
      <c r="Q70" s="12">
        <v>0.000693</v>
      </c>
      <c r="R70" s="12">
        <v>0.000672</v>
      </c>
      <c r="S70" s="46" t="s">
        <v>113</v>
      </c>
      <c r="U70" s="76"/>
    </row>
    <row r="71" spans="1:21" ht="12.75">
      <c r="A71" s="21" t="s">
        <v>87</v>
      </c>
      <c r="B71" s="32">
        <v>7440508</v>
      </c>
      <c r="C71" s="34" t="s">
        <v>154</v>
      </c>
      <c r="D71" s="15">
        <v>0.0041</v>
      </c>
      <c r="E71" s="11">
        <v>0.0041</v>
      </c>
      <c r="F71" s="11">
        <v>0.0041</v>
      </c>
      <c r="G71" s="11">
        <v>0.0041</v>
      </c>
      <c r="H71" s="11">
        <v>0.0041</v>
      </c>
      <c r="I71" s="11">
        <v>0.0041</v>
      </c>
      <c r="J71" s="46" t="s">
        <v>54</v>
      </c>
      <c r="K71" s="1"/>
      <c r="L71" s="66"/>
      <c r="M71" s="75"/>
      <c r="N71" s="71"/>
      <c r="O71" s="65"/>
      <c r="P71" s="65"/>
      <c r="Q71" s="65"/>
      <c r="R71" s="65"/>
      <c r="S71" s="46"/>
      <c r="U71" s="76"/>
    </row>
    <row r="72" spans="1:21" ht="12.75">
      <c r="A72" s="21" t="s">
        <v>138</v>
      </c>
      <c r="B72" s="32">
        <v>110876</v>
      </c>
      <c r="C72" s="34" t="s">
        <v>154</v>
      </c>
      <c r="D72" s="15"/>
      <c r="E72" s="11"/>
      <c r="F72" s="11"/>
      <c r="G72" s="11"/>
      <c r="H72" s="11"/>
      <c r="I72" s="11"/>
      <c r="J72" s="46"/>
      <c r="K72" s="1"/>
      <c r="L72" s="66"/>
      <c r="M72" s="75">
        <f>($P72+$O72+$Q72+$R72)/(COUNTA($O72:$R72)-COUNTA($P72))</f>
        <v>0.308</v>
      </c>
      <c r="N72" s="71" t="s">
        <v>162</v>
      </c>
      <c r="O72" s="65"/>
      <c r="P72" s="65"/>
      <c r="Q72" s="65"/>
      <c r="R72" s="12">
        <v>0.308</v>
      </c>
      <c r="S72" s="46" t="s">
        <v>113</v>
      </c>
      <c r="U72" s="76"/>
    </row>
    <row r="73" spans="1:21" ht="12.75">
      <c r="A73" s="21" t="s">
        <v>139</v>
      </c>
      <c r="B73" s="32">
        <v>287923</v>
      </c>
      <c r="C73" s="34"/>
      <c r="D73" s="15"/>
      <c r="E73" s="11"/>
      <c r="F73" s="11"/>
      <c r="G73" s="11"/>
      <c r="H73" s="11"/>
      <c r="I73" s="11"/>
      <c r="J73" s="46"/>
      <c r="K73" s="1"/>
      <c r="L73" s="66"/>
      <c r="M73" s="75">
        <f>($P73+$O73+$Q73+$R73)/(COUNTA($O73:$R73)-COUNTA($P73))</f>
        <v>0.16085</v>
      </c>
      <c r="N73" s="71" t="s">
        <v>162</v>
      </c>
      <c r="O73" s="65"/>
      <c r="P73" s="65"/>
      <c r="Q73" s="12">
        <v>0.227</v>
      </c>
      <c r="R73" s="12">
        <v>0.0947</v>
      </c>
      <c r="S73" s="46" t="s">
        <v>113</v>
      </c>
      <c r="U73" s="76"/>
    </row>
    <row r="74" spans="1:21" ht="12.75">
      <c r="A74" s="21" t="s">
        <v>156</v>
      </c>
      <c r="B74" s="32">
        <v>53703</v>
      </c>
      <c r="C74" s="34" t="s">
        <v>154</v>
      </c>
      <c r="D74" s="15">
        <v>3.99E-05</v>
      </c>
      <c r="E74" s="11">
        <v>3.99E-05</v>
      </c>
      <c r="F74" s="11">
        <v>2.3</v>
      </c>
      <c r="G74" s="11">
        <v>2.37E-05</v>
      </c>
      <c r="H74" s="11">
        <v>2.37E-05</v>
      </c>
      <c r="I74" s="11">
        <v>2.37E-05</v>
      </c>
      <c r="J74" s="46" t="s">
        <v>53</v>
      </c>
      <c r="K74" s="1"/>
      <c r="L74" s="66"/>
      <c r="M74" s="75"/>
      <c r="N74" s="71"/>
      <c r="O74" s="12"/>
      <c r="P74" s="12"/>
      <c r="Q74" s="12"/>
      <c r="R74" s="65"/>
      <c r="S74" s="46"/>
      <c r="U74" s="76"/>
    </row>
    <row r="75" spans="1:21" ht="12.75">
      <c r="A75" s="21" t="s">
        <v>28</v>
      </c>
      <c r="B75" s="32" t="s">
        <v>157</v>
      </c>
      <c r="C75" s="34" t="s">
        <v>154</v>
      </c>
      <c r="D75" s="15"/>
      <c r="E75" s="11"/>
      <c r="F75" s="11"/>
      <c r="G75" s="11"/>
      <c r="H75" s="11"/>
      <c r="I75" s="11"/>
      <c r="J75" s="18"/>
      <c r="K75" s="1"/>
      <c r="L75" s="66"/>
      <c r="M75" s="75"/>
      <c r="N75" s="71"/>
      <c r="O75" s="65"/>
      <c r="P75" s="65"/>
      <c r="Q75" s="65"/>
      <c r="R75" s="65"/>
      <c r="S75" s="46"/>
      <c r="U75" s="76"/>
    </row>
    <row r="76" spans="1:21" ht="12.75">
      <c r="A76" s="21" t="s">
        <v>140</v>
      </c>
      <c r="B76" s="32">
        <v>74840</v>
      </c>
      <c r="C76" s="34"/>
      <c r="D76" s="15"/>
      <c r="E76" s="11"/>
      <c r="F76" s="11"/>
      <c r="G76" s="11"/>
      <c r="H76" s="11"/>
      <c r="I76" s="11"/>
      <c r="J76" s="18"/>
      <c r="K76" s="1"/>
      <c r="L76" s="66"/>
      <c r="M76" s="75">
        <f aca="true" t="shared" si="1" ref="M76:M81">($P76+$O76+$Q76+$R76)/(COUNTA($O76:$R76)-COUNTA($P76))</f>
        <v>82.33466666666666</v>
      </c>
      <c r="N76" s="71" t="s">
        <v>162</v>
      </c>
      <c r="O76" s="12">
        <v>70.4</v>
      </c>
      <c r="P76" s="12">
        <v>0.704</v>
      </c>
      <c r="Q76" s="12">
        <v>105</v>
      </c>
      <c r="R76" s="12">
        <v>70.9</v>
      </c>
      <c r="S76" s="46" t="s">
        <v>113</v>
      </c>
      <c r="U76" s="76"/>
    </row>
    <row r="77" spans="1:21" ht="12.75">
      <c r="A77" s="21" t="s">
        <v>29</v>
      </c>
      <c r="B77" s="32">
        <v>100414</v>
      </c>
      <c r="C77" s="34" t="s">
        <v>154</v>
      </c>
      <c r="D77" s="15">
        <v>0.0109</v>
      </c>
      <c r="E77" s="11">
        <v>0.0109</v>
      </c>
      <c r="F77" s="11">
        <v>0.0109</v>
      </c>
      <c r="G77" s="11">
        <v>0.0109</v>
      </c>
      <c r="H77" s="11">
        <v>0.0109</v>
      </c>
      <c r="I77" s="11">
        <v>0.0109</v>
      </c>
      <c r="J77" s="46" t="s">
        <v>54</v>
      </c>
      <c r="K77" s="1">
        <v>2.36</v>
      </c>
      <c r="L77" s="66" t="s">
        <v>53</v>
      </c>
      <c r="M77" s="75">
        <f t="shared" si="1"/>
        <v>0.061353333333333336</v>
      </c>
      <c r="N77" s="71" t="s">
        <v>162</v>
      </c>
      <c r="O77" s="12">
        <v>0.00248</v>
      </c>
      <c r="P77" s="12">
        <v>0.00248</v>
      </c>
      <c r="Q77" s="12">
        <v>0.0711</v>
      </c>
      <c r="R77" s="12">
        <v>0.108</v>
      </c>
      <c r="S77" s="46" t="s">
        <v>113</v>
      </c>
      <c r="U77" s="76"/>
    </row>
    <row r="78" spans="1:21" ht="12.75">
      <c r="A78" s="21" t="s">
        <v>141</v>
      </c>
      <c r="B78" s="32">
        <v>106934</v>
      </c>
      <c r="C78" s="34" t="s">
        <v>154</v>
      </c>
      <c r="D78" s="15"/>
      <c r="E78" s="11"/>
      <c r="F78" s="11"/>
      <c r="G78" s="11"/>
      <c r="H78" s="11"/>
      <c r="I78" s="11"/>
      <c r="J78" s="46"/>
      <c r="K78" s="1"/>
      <c r="L78" s="66"/>
      <c r="M78" s="75">
        <f t="shared" si="1"/>
        <v>0.05343333333333333</v>
      </c>
      <c r="N78" s="71" t="s">
        <v>162</v>
      </c>
      <c r="O78" s="12">
        <v>0.0213</v>
      </c>
      <c r="P78" s="12">
        <v>0.0213</v>
      </c>
      <c r="Q78" s="12">
        <v>0.0443</v>
      </c>
      <c r="R78" s="12">
        <v>0.0734</v>
      </c>
      <c r="S78" s="46" t="s">
        <v>113</v>
      </c>
      <c r="U78" s="76"/>
    </row>
    <row r="79" spans="1:21" ht="12.75">
      <c r="A79" s="21" t="s">
        <v>30</v>
      </c>
      <c r="B79" s="32">
        <v>206440</v>
      </c>
      <c r="C79" s="34" t="s">
        <v>154</v>
      </c>
      <c r="D79" s="16">
        <v>0.00672</v>
      </c>
      <c r="E79" s="12">
        <v>0.00672</v>
      </c>
      <c r="F79" s="12">
        <v>0.00672</v>
      </c>
      <c r="G79" s="12">
        <v>0.00672</v>
      </c>
      <c r="H79" s="12">
        <v>0.00672</v>
      </c>
      <c r="I79" s="12">
        <v>0.00672</v>
      </c>
      <c r="J79" s="46" t="s">
        <v>59</v>
      </c>
      <c r="K79" s="1"/>
      <c r="L79" s="66"/>
      <c r="M79" s="75">
        <f t="shared" si="1"/>
        <v>0.0011703333333333333</v>
      </c>
      <c r="N79" s="71" t="s">
        <v>162</v>
      </c>
      <c r="O79" s="12">
        <v>0.000995</v>
      </c>
      <c r="P79" s="12">
        <v>0.000995</v>
      </c>
      <c r="Q79" s="12">
        <v>0.00116</v>
      </c>
      <c r="R79" s="12">
        <v>0.000361</v>
      </c>
      <c r="S79" s="46" t="s">
        <v>113</v>
      </c>
      <c r="U79" s="76"/>
    </row>
    <row r="80" spans="1:21" ht="12.75">
      <c r="A80" s="21" t="s">
        <v>31</v>
      </c>
      <c r="B80" s="32">
        <v>86737</v>
      </c>
      <c r="C80" s="34" t="s">
        <v>154</v>
      </c>
      <c r="D80" s="16">
        <v>0.0434</v>
      </c>
      <c r="E80" s="12">
        <v>0.0434</v>
      </c>
      <c r="F80" s="12">
        <v>0.0434</v>
      </c>
      <c r="G80" s="12">
        <v>0.0434</v>
      </c>
      <c r="H80" s="12">
        <v>0.0434</v>
      </c>
      <c r="I80" s="12">
        <v>0.0434</v>
      </c>
      <c r="J80" s="46" t="s">
        <v>59</v>
      </c>
      <c r="K80" s="1"/>
      <c r="L80" s="66"/>
      <c r="M80" s="75">
        <f t="shared" si="1"/>
        <v>0.00706</v>
      </c>
      <c r="N80" s="71" t="s">
        <v>162</v>
      </c>
      <c r="O80" s="12">
        <v>0.00691</v>
      </c>
      <c r="P80" s="12">
        <v>0.00691</v>
      </c>
      <c r="Q80" s="12">
        <v>0.00567</v>
      </c>
      <c r="R80" s="12">
        <v>0.00169</v>
      </c>
      <c r="S80" s="46" t="s">
        <v>113</v>
      </c>
      <c r="U80" s="76"/>
    </row>
    <row r="81" spans="1:21" ht="12.75">
      <c r="A81" s="21" t="s">
        <v>32</v>
      </c>
      <c r="B81" s="32">
        <v>50000</v>
      </c>
      <c r="C81" s="34" t="s">
        <v>154</v>
      </c>
      <c r="D81" s="15">
        <v>1.7261</v>
      </c>
      <c r="E81" s="11">
        <v>1.7261</v>
      </c>
      <c r="F81" s="11">
        <v>1.7261</v>
      </c>
      <c r="G81" s="11">
        <v>1.7261</v>
      </c>
      <c r="H81" s="11">
        <v>1.7261</v>
      </c>
      <c r="I81" s="11">
        <v>1.7261</v>
      </c>
      <c r="J81" s="46" t="s">
        <v>54</v>
      </c>
      <c r="K81" s="1"/>
      <c r="L81" s="66"/>
      <c r="M81" s="75">
        <f t="shared" si="1"/>
        <v>27.333333333333332</v>
      </c>
      <c r="N81" s="71" t="s">
        <v>162</v>
      </c>
      <c r="O81" s="12">
        <f>0.0205*1000</f>
        <v>20.5</v>
      </c>
      <c r="P81" s="12">
        <f>0.0205*1000</f>
        <v>20.5</v>
      </c>
      <c r="Q81" s="12">
        <f>0.0205*1000</f>
        <v>20.5</v>
      </c>
      <c r="R81" s="12">
        <f>0.0205*1000</f>
        <v>20.5</v>
      </c>
      <c r="S81" s="46" t="s">
        <v>113</v>
      </c>
      <c r="U81" s="76"/>
    </row>
    <row r="82" spans="1:21" ht="12.75">
      <c r="A82" s="21" t="s">
        <v>33</v>
      </c>
      <c r="B82" s="32">
        <v>1080</v>
      </c>
      <c r="C82" s="34" t="s">
        <v>154</v>
      </c>
      <c r="D82" s="15"/>
      <c r="E82" s="11"/>
      <c r="F82" s="11"/>
      <c r="G82" s="11"/>
      <c r="H82" s="11"/>
      <c r="I82" s="11"/>
      <c r="J82" s="18"/>
      <c r="K82" s="1"/>
      <c r="L82" s="66"/>
      <c r="M82" s="75"/>
      <c r="N82" s="71"/>
      <c r="O82" s="65"/>
      <c r="P82" s="65"/>
      <c r="Q82" s="65"/>
      <c r="R82" s="65"/>
      <c r="S82" s="46"/>
      <c r="U82" s="76"/>
    </row>
    <row r="83" spans="1:21" ht="12.75">
      <c r="A83" s="21" t="s">
        <v>88</v>
      </c>
      <c r="B83" s="32">
        <v>110543</v>
      </c>
      <c r="C83" s="34" t="s">
        <v>154</v>
      </c>
      <c r="D83" s="15">
        <v>0.0269</v>
      </c>
      <c r="E83" s="11">
        <v>0.0269</v>
      </c>
      <c r="F83" s="11">
        <v>0.0269</v>
      </c>
      <c r="G83" s="11">
        <v>0.0269</v>
      </c>
      <c r="H83" s="11">
        <v>0.0269</v>
      </c>
      <c r="I83" s="11">
        <v>0.0269</v>
      </c>
      <c r="J83" s="46" t="s">
        <v>54</v>
      </c>
      <c r="K83" s="1">
        <v>5.39</v>
      </c>
      <c r="L83" s="66" t="s">
        <v>53</v>
      </c>
      <c r="M83" s="75">
        <f>($P83+$O83+$Q83+$R83)/(COUNTA($O83:$R83)-COUNTA($P83))</f>
        <v>0.7775000000000001</v>
      </c>
      <c r="N83" s="71" t="s">
        <v>162</v>
      </c>
      <c r="O83" s="65"/>
      <c r="P83" s="65"/>
      <c r="Q83" s="12">
        <v>1.11</v>
      </c>
      <c r="R83" s="12">
        <v>0.445</v>
      </c>
      <c r="S83" s="46" t="s">
        <v>113</v>
      </c>
      <c r="U83" s="76"/>
    </row>
    <row r="84" spans="1:21" ht="12.75">
      <c r="A84" s="21" t="s">
        <v>58</v>
      </c>
      <c r="B84" s="32">
        <v>7440473</v>
      </c>
      <c r="C84" s="34" t="s">
        <v>154</v>
      </c>
      <c r="D84" s="15">
        <v>0.0032</v>
      </c>
      <c r="E84" s="11">
        <v>0.0032</v>
      </c>
      <c r="F84" s="11">
        <v>0.0032</v>
      </c>
      <c r="G84" s="11">
        <v>0.0032</v>
      </c>
      <c r="H84" s="11">
        <v>0.0032</v>
      </c>
      <c r="I84" s="11">
        <v>0.0032</v>
      </c>
      <c r="J84" s="46" t="s">
        <v>53</v>
      </c>
      <c r="K84" s="1"/>
      <c r="L84" s="66"/>
      <c r="M84" s="75"/>
      <c r="N84" s="71"/>
      <c r="O84" s="65"/>
      <c r="P84" s="65"/>
      <c r="Q84" s="65"/>
      <c r="R84" s="65"/>
      <c r="S84" s="46"/>
      <c r="U84" s="76"/>
    </row>
    <row r="85" spans="1:21" ht="12.75">
      <c r="A85" s="21" t="s">
        <v>89</v>
      </c>
      <c r="B85" s="32">
        <v>18540299</v>
      </c>
      <c r="C85" s="34" t="s">
        <v>154</v>
      </c>
      <c r="D85" s="15">
        <v>0.0002</v>
      </c>
      <c r="E85" s="11">
        <v>0.0002</v>
      </c>
      <c r="F85" s="11">
        <v>0.0002</v>
      </c>
      <c r="G85" s="11">
        <v>0.0002</v>
      </c>
      <c r="H85" s="11">
        <v>0.0002</v>
      </c>
      <c r="I85" s="11">
        <v>0.0002</v>
      </c>
      <c r="J85" s="46" t="s">
        <v>53</v>
      </c>
      <c r="K85" s="1"/>
      <c r="L85" s="66"/>
      <c r="M85" s="75"/>
      <c r="N85" s="71"/>
      <c r="O85" s="65"/>
      <c r="P85" s="65"/>
      <c r="Q85" s="65"/>
      <c r="R85" s="65"/>
      <c r="S85" s="46"/>
      <c r="U85" s="76"/>
    </row>
    <row r="86" spans="1:21" ht="12.75">
      <c r="A86" s="21" t="s">
        <v>34</v>
      </c>
      <c r="B86" s="32">
        <v>7647010</v>
      </c>
      <c r="C86" s="34" t="s">
        <v>154</v>
      </c>
      <c r="D86" s="15">
        <v>0.1863</v>
      </c>
      <c r="E86" s="11">
        <v>0.1863</v>
      </c>
      <c r="F86" s="11">
        <v>0.1863</v>
      </c>
      <c r="G86" s="11">
        <v>0.1863</v>
      </c>
      <c r="H86" s="11">
        <v>0.1863</v>
      </c>
      <c r="I86" s="11">
        <v>0.1863</v>
      </c>
      <c r="J86" s="46" t="s">
        <v>54</v>
      </c>
      <c r="K86" s="1"/>
      <c r="L86" s="66"/>
      <c r="M86" s="75"/>
      <c r="N86" s="71"/>
      <c r="O86" s="65"/>
      <c r="P86" s="65"/>
      <c r="Q86" s="65"/>
      <c r="R86" s="65"/>
      <c r="S86" s="46"/>
      <c r="U86" s="76"/>
    </row>
    <row r="87" spans="1:21" ht="12.75">
      <c r="A87" s="21" t="s">
        <v>35</v>
      </c>
      <c r="B87" s="32">
        <v>7783064</v>
      </c>
      <c r="C87" s="34" t="s">
        <v>154</v>
      </c>
      <c r="D87" s="15"/>
      <c r="E87" s="11"/>
      <c r="F87" s="11"/>
      <c r="G87" s="11"/>
      <c r="H87" s="11"/>
      <c r="I87" s="11"/>
      <c r="J87" s="46"/>
      <c r="K87" s="1"/>
      <c r="L87" s="66"/>
      <c r="M87" s="75"/>
      <c r="N87" s="71"/>
      <c r="O87" s="65"/>
      <c r="P87" s="65"/>
      <c r="Q87" s="65"/>
      <c r="R87" s="65"/>
      <c r="S87" s="46"/>
      <c r="U87" s="76"/>
    </row>
    <row r="88" spans="1:21" ht="12.75">
      <c r="A88" s="21" t="s">
        <v>36</v>
      </c>
      <c r="B88" s="33">
        <v>193395</v>
      </c>
      <c r="C88" s="34" t="s">
        <v>154</v>
      </c>
      <c r="D88" s="15">
        <v>2.57E-05</v>
      </c>
      <c r="E88" s="11">
        <v>2.57E-05</v>
      </c>
      <c r="F88" s="11">
        <v>2.84E-05</v>
      </c>
      <c r="G88" s="11">
        <v>2.84E-05</v>
      </c>
      <c r="H88" s="11">
        <v>2.84E-05</v>
      </c>
      <c r="I88" s="11">
        <v>2.84E-05</v>
      </c>
      <c r="J88" s="46" t="s">
        <v>53</v>
      </c>
      <c r="K88" s="1"/>
      <c r="L88" s="66"/>
      <c r="M88" s="75"/>
      <c r="N88" s="71"/>
      <c r="O88" s="12"/>
      <c r="P88" s="12"/>
      <c r="Q88" s="12"/>
      <c r="R88" s="12"/>
      <c r="S88" s="46"/>
      <c r="U88" s="76"/>
    </row>
    <row r="89" spans="1:21" ht="12.75">
      <c r="A89" s="21" t="s">
        <v>142</v>
      </c>
      <c r="B89" s="32">
        <v>75285</v>
      </c>
      <c r="C89" s="34"/>
      <c r="D89" s="15"/>
      <c r="E89" s="11"/>
      <c r="F89" s="11"/>
      <c r="G89" s="11"/>
      <c r="H89" s="11"/>
      <c r="I89" s="11"/>
      <c r="J89" s="46"/>
      <c r="K89" s="1"/>
      <c r="L89" s="66"/>
      <c r="M89" s="75">
        <f>($P89+$O89+$Q89+$R89)/(COUNTA($O89:$R89)-COUNTA($P89))</f>
        <v>3.75</v>
      </c>
      <c r="N89" s="71" t="s">
        <v>162</v>
      </c>
      <c r="O89" s="12"/>
      <c r="P89" s="65"/>
      <c r="Q89" s="12"/>
      <c r="R89" s="12">
        <v>3.75</v>
      </c>
      <c r="S89" s="46" t="s">
        <v>113</v>
      </c>
      <c r="U89" s="76"/>
    </row>
    <row r="90" spans="1:21" ht="12.75">
      <c r="A90" s="21" t="s">
        <v>90</v>
      </c>
      <c r="B90" s="32">
        <v>7439921</v>
      </c>
      <c r="C90" s="34" t="s">
        <v>154</v>
      </c>
      <c r="D90" s="15">
        <v>0.0083</v>
      </c>
      <c r="E90" s="11">
        <v>0.0083</v>
      </c>
      <c r="F90" s="11">
        <v>0.0083</v>
      </c>
      <c r="G90" s="11">
        <v>0.0083</v>
      </c>
      <c r="H90" s="11">
        <v>0.0083</v>
      </c>
      <c r="I90" s="11">
        <v>0.0083</v>
      </c>
      <c r="J90" s="46" t="s">
        <v>54</v>
      </c>
      <c r="K90" s="1"/>
      <c r="L90" s="66"/>
      <c r="M90" s="75"/>
      <c r="N90" s="71"/>
      <c r="O90" s="65"/>
      <c r="P90" s="65"/>
      <c r="Q90" s="65"/>
      <c r="R90" s="65"/>
      <c r="S90" s="46"/>
      <c r="U90" s="76"/>
    </row>
    <row r="91" spans="1:21" ht="12.75">
      <c r="A91" s="21" t="s">
        <v>91</v>
      </c>
      <c r="B91" s="32">
        <v>7439965</v>
      </c>
      <c r="C91" s="34" t="s">
        <v>154</v>
      </c>
      <c r="D91" s="15">
        <v>0.0031</v>
      </c>
      <c r="E91" s="11">
        <v>0.0031</v>
      </c>
      <c r="F91" s="11">
        <v>0.0031</v>
      </c>
      <c r="G91" s="11">
        <v>0.0031</v>
      </c>
      <c r="H91" s="11">
        <v>0.0031</v>
      </c>
      <c r="I91" s="11">
        <v>0.0031</v>
      </c>
      <c r="J91" s="46" t="s">
        <v>54</v>
      </c>
      <c r="K91" s="1"/>
      <c r="L91" s="66"/>
      <c r="M91" s="75"/>
      <c r="N91" s="71"/>
      <c r="O91" s="65"/>
      <c r="P91" s="65"/>
      <c r="Q91" s="65"/>
      <c r="R91" s="65"/>
      <c r="S91" s="46"/>
      <c r="U91" s="76"/>
    </row>
    <row r="92" spans="1:21" ht="12.75">
      <c r="A92" s="21" t="s">
        <v>92</v>
      </c>
      <c r="B92" s="32">
        <v>7439976</v>
      </c>
      <c r="C92" s="34" t="s">
        <v>154</v>
      </c>
      <c r="D92" s="15">
        <v>0.0023</v>
      </c>
      <c r="E92" s="11">
        <v>0.0023</v>
      </c>
      <c r="F92" s="11">
        <v>0.0023</v>
      </c>
      <c r="G92" s="11">
        <v>0.0023</v>
      </c>
      <c r="H92" s="11">
        <v>0.0023</v>
      </c>
      <c r="I92" s="11">
        <v>0.0023</v>
      </c>
      <c r="J92" s="46" t="s">
        <v>53</v>
      </c>
      <c r="K92" s="1"/>
      <c r="L92" s="66"/>
      <c r="M92" s="75"/>
      <c r="N92" s="71"/>
      <c r="O92" s="65"/>
      <c r="P92" s="65"/>
      <c r="Q92" s="65"/>
      <c r="R92" s="65"/>
      <c r="S92" s="46"/>
      <c r="U92" s="76"/>
    </row>
    <row r="93" spans="1:21" ht="12.75">
      <c r="A93" s="21" t="s">
        <v>143</v>
      </c>
      <c r="B93" s="32">
        <v>67651</v>
      </c>
      <c r="C93" s="34" t="s">
        <v>154</v>
      </c>
      <c r="D93" s="15"/>
      <c r="E93" s="11"/>
      <c r="F93" s="11"/>
      <c r="G93" s="11"/>
      <c r="H93" s="11"/>
      <c r="I93" s="11"/>
      <c r="J93" s="46"/>
      <c r="K93" s="1"/>
      <c r="L93" s="66"/>
      <c r="M93" s="75">
        <f>($P93+$O93+$Q93+$R93)/(COUNTA($O93:$R93)-COUNTA($P93))</f>
        <v>3.7000000000000006</v>
      </c>
      <c r="N93" s="71" t="s">
        <v>162</v>
      </c>
      <c r="O93" s="12">
        <v>3.06</v>
      </c>
      <c r="P93" s="12">
        <v>3.06</v>
      </c>
      <c r="Q93" s="12">
        <v>2.5</v>
      </c>
      <c r="R93" s="12">
        <v>2.48</v>
      </c>
      <c r="S93" s="46" t="s">
        <v>113</v>
      </c>
      <c r="U93" s="76"/>
    </row>
    <row r="94" spans="1:21" ht="12.75">
      <c r="A94" s="21" t="s">
        <v>144</v>
      </c>
      <c r="B94" s="32">
        <v>108872</v>
      </c>
      <c r="C94" s="34"/>
      <c r="D94" s="15"/>
      <c r="E94" s="11"/>
      <c r="F94" s="11"/>
      <c r="G94" s="11"/>
      <c r="H94" s="11"/>
      <c r="I94" s="11"/>
      <c r="J94" s="46"/>
      <c r="K94" s="1"/>
      <c r="L94" s="66"/>
      <c r="M94" s="75">
        <f>($P94+$O94+$Q94+$R94)/(COUNTA($O94:$R94)-COUNTA($P94))</f>
        <v>0.784</v>
      </c>
      <c r="N94" s="71" t="s">
        <v>162</v>
      </c>
      <c r="O94" s="65"/>
      <c r="P94" s="65"/>
      <c r="Q94" s="12">
        <v>1.23</v>
      </c>
      <c r="R94" s="12">
        <v>0.338</v>
      </c>
      <c r="S94" s="46" t="s">
        <v>113</v>
      </c>
      <c r="U94" s="76"/>
    </row>
    <row r="95" spans="1:21" ht="12.75">
      <c r="A95" s="21" t="s">
        <v>145</v>
      </c>
      <c r="B95" s="32">
        <v>74953</v>
      </c>
      <c r="C95" s="34" t="s">
        <v>154</v>
      </c>
      <c r="D95" s="15"/>
      <c r="E95" s="11"/>
      <c r="F95" s="11"/>
      <c r="G95" s="11"/>
      <c r="H95" s="11"/>
      <c r="I95" s="11"/>
      <c r="J95" s="46"/>
      <c r="K95" s="1"/>
      <c r="L95" s="66"/>
      <c r="M95" s="75">
        <f>($P95+$O95+$Q95+$R95)/(COUNTA($O95:$R95)-COUNTA($P95))</f>
        <v>0.08313333333333334</v>
      </c>
      <c r="N95" s="71" t="s">
        <v>162</v>
      </c>
      <c r="O95" s="12">
        <v>0.0412</v>
      </c>
      <c r="P95" s="12">
        <v>0.0412</v>
      </c>
      <c r="Q95" s="12">
        <v>0.02</v>
      </c>
      <c r="R95" s="12">
        <v>0.147</v>
      </c>
      <c r="S95" s="46" t="s">
        <v>113</v>
      </c>
      <c r="U95" s="76"/>
    </row>
    <row r="96" spans="1:21" ht="12.75">
      <c r="A96" s="21" t="s">
        <v>37</v>
      </c>
      <c r="B96" s="32">
        <v>91203</v>
      </c>
      <c r="C96" s="34" t="s">
        <v>154</v>
      </c>
      <c r="D96" s="15">
        <v>0.0197</v>
      </c>
      <c r="E96" s="11">
        <v>0.0197</v>
      </c>
      <c r="F96" s="11">
        <v>0.0197</v>
      </c>
      <c r="G96" s="11">
        <v>0.0197</v>
      </c>
      <c r="H96" s="11">
        <v>0.0197</v>
      </c>
      <c r="I96" s="11">
        <v>0.0197</v>
      </c>
      <c r="J96" s="46" t="s">
        <v>54</v>
      </c>
      <c r="K96" s="1"/>
      <c r="L96" s="66"/>
      <c r="M96" s="75">
        <f>($P96+$O96+$Q96+$R96)/(COUNTA($O96:$R96)-COUNTA($P96))</f>
        <v>0.1052</v>
      </c>
      <c r="N96" s="71" t="s">
        <v>162</v>
      </c>
      <c r="O96" s="12">
        <v>0.0971</v>
      </c>
      <c r="P96" s="12">
        <v>0.0971</v>
      </c>
      <c r="Q96" s="12">
        <v>0.0251</v>
      </c>
      <c r="R96" s="12">
        <v>0.0963</v>
      </c>
      <c r="S96" s="46" t="s">
        <v>113</v>
      </c>
      <c r="U96" s="76"/>
    </row>
    <row r="97" spans="1:21" ht="12.75">
      <c r="A97" s="21" t="s">
        <v>93</v>
      </c>
      <c r="B97" s="32">
        <v>7440020</v>
      </c>
      <c r="C97" s="34" t="s">
        <v>154</v>
      </c>
      <c r="D97" s="15">
        <v>0.0039</v>
      </c>
      <c r="E97" s="11">
        <v>0.0039</v>
      </c>
      <c r="F97" s="11">
        <v>0.0039</v>
      </c>
      <c r="G97" s="11">
        <v>0.0039</v>
      </c>
      <c r="H97" s="11">
        <v>0.0039</v>
      </c>
      <c r="I97" s="11">
        <v>0.0039</v>
      </c>
      <c r="J97" s="46" t="s">
        <v>54</v>
      </c>
      <c r="K97" s="1"/>
      <c r="L97" s="66"/>
      <c r="M97" s="75"/>
      <c r="N97" s="71"/>
      <c r="O97" s="65"/>
      <c r="P97" s="65"/>
      <c r="Q97" s="65"/>
      <c r="R97" s="65"/>
      <c r="S97" s="46"/>
      <c r="U97" s="76"/>
    </row>
    <row r="98" spans="1:21" ht="12.75">
      <c r="A98" s="21" t="s">
        <v>146</v>
      </c>
      <c r="B98" s="32">
        <v>111842</v>
      </c>
      <c r="C98" s="34"/>
      <c r="D98" s="15"/>
      <c r="E98" s="11"/>
      <c r="F98" s="11"/>
      <c r="G98" s="11"/>
      <c r="H98" s="11"/>
      <c r="I98" s="11"/>
      <c r="J98" s="46"/>
      <c r="K98" s="1"/>
      <c r="L98" s="66"/>
      <c r="M98" s="75">
        <f aca="true" t="shared" si="2" ref="M98:M107">($P98+$O98+$Q98+$R98)/(COUNTA($O98:$R98)-COUNTA($P98))</f>
        <v>0.0704</v>
      </c>
      <c r="N98" s="71" t="s">
        <v>162</v>
      </c>
      <c r="O98" s="65"/>
      <c r="P98" s="65"/>
      <c r="Q98" s="12">
        <v>0.11</v>
      </c>
      <c r="R98" s="12">
        <v>0.0308</v>
      </c>
      <c r="S98" s="46" t="s">
        <v>113</v>
      </c>
      <c r="U98" s="76"/>
    </row>
    <row r="99" spans="1:21" ht="12.75">
      <c r="A99" s="21" t="s">
        <v>147</v>
      </c>
      <c r="B99" s="32">
        <v>111659</v>
      </c>
      <c r="C99" s="34"/>
      <c r="D99" s="15"/>
      <c r="E99" s="11"/>
      <c r="F99" s="11"/>
      <c r="G99" s="11"/>
      <c r="H99" s="11"/>
      <c r="I99" s="11"/>
      <c r="J99" s="46"/>
      <c r="K99" s="1"/>
      <c r="L99" s="66"/>
      <c r="M99" s="75">
        <f t="shared" si="2"/>
        <v>0.2127</v>
      </c>
      <c r="N99" s="71" t="s">
        <v>162</v>
      </c>
      <c r="O99" s="65"/>
      <c r="P99" s="65"/>
      <c r="Q99" s="12">
        <v>0.351</v>
      </c>
      <c r="R99" s="12">
        <v>0.0744</v>
      </c>
      <c r="S99" s="46" t="s">
        <v>113</v>
      </c>
      <c r="T99" s="77"/>
      <c r="U99" s="76"/>
    </row>
    <row r="100" spans="1:21" ht="12.75">
      <c r="A100" s="21" t="s">
        <v>148</v>
      </c>
      <c r="B100" s="32">
        <v>109660</v>
      </c>
      <c r="C100" s="34"/>
      <c r="D100" s="15"/>
      <c r="E100" s="11"/>
      <c r="F100" s="11"/>
      <c r="G100" s="11"/>
      <c r="H100" s="11"/>
      <c r="I100" s="11"/>
      <c r="J100" s="46"/>
      <c r="K100" s="1"/>
      <c r="L100" s="66"/>
      <c r="M100" s="75">
        <f t="shared" si="2"/>
        <v>2.065</v>
      </c>
      <c r="N100" s="71" t="s">
        <v>162</v>
      </c>
      <c r="O100" s="65"/>
      <c r="P100" s="65"/>
      <c r="Q100" s="12">
        <v>2.6</v>
      </c>
      <c r="R100" s="12">
        <v>1.53</v>
      </c>
      <c r="S100" s="46" t="s">
        <v>113</v>
      </c>
      <c r="U100" s="76"/>
    </row>
    <row r="101" spans="1:21" ht="12.75">
      <c r="A101" s="21" t="s">
        <v>149</v>
      </c>
      <c r="B101" s="32">
        <v>198550</v>
      </c>
      <c r="C101" s="34"/>
      <c r="D101" s="15"/>
      <c r="E101" s="11"/>
      <c r="F101" s="11"/>
      <c r="G101" s="11"/>
      <c r="H101" s="11"/>
      <c r="I101" s="11"/>
      <c r="J101" s="46"/>
      <c r="K101" s="1"/>
      <c r="L101" s="66"/>
      <c r="M101" s="75">
        <f t="shared" si="2"/>
        <v>4.97E-06</v>
      </c>
      <c r="N101" s="71" t="s">
        <v>162</v>
      </c>
      <c r="O101" s="65"/>
      <c r="P101" s="65"/>
      <c r="Q101" s="65"/>
      <c r="R101" s="12">
        <v>4.97E-06</v>
      </c>
      <c r="S101" s="46" t="s">
        <v>113</v>
      </c>
      <c r="U101" s="76"/>
    </row>
    <row r="102" spans="1:21" ht="12.75">
      <c r="A102" s="21" t="s">
        <v>38</v>
      </c>
      <c r="B102" s="32">
        <v>85018</v>
      </c>
      <c r="C102" s="34" t="s">
        <v>154</v>
      </c>
      <c r="D102" s="16">
        <v>0.0868</v>
      </c>
      <c r="E102" s="12">
        <v>0.0868</v>
      </c>
      <c r="F102" s="12">
        <v>0.0868</v>
      </c>
      <c r="G102" s="12">
        <v>0.0868</v>
      </c>
      <c r="H102" s="12">
        <v>0.0868</v>
      </c>
      <c r="I102" s="12">
        <v>0.0868</v>
      </c>
      <c r="J102" s="46" t="s">
        <v>59</v>
      </c>
      <c r="K102" s="1"/>
      <c r="L102" s="66"/>
      <c r="M102" s="75">
        <f t="shared" si="2"/>
        <v>0.009356666666666666</v>
      </c>
      <c r="N102" s="71" t="s">
        <v>162</v>
      </c>
      <c r="O102" s="12">
        <v>0.00707</v>
      </c>
      <c r="P102" s="12">
        <v>0.00707</v>
      </c>
      <c r="Q102" s="12">
        <v>0.0104</v>
      </c>
      <c r="R102" s="12">
        <v>0.00353</v>
      </c>
      <c r="S102" s="46" t="s">
        <v>113</v>
      </c>
      <c r="U102" s="76"/>
    </row>
    <row r="103" spans="1:21" ht="12.75">
      <c r="A103" s="21" t="s">
        <v>150</v>
      </c>
      <c r="B103" s="32">
        <v>108952</v>
      </c>
      <c r="C103" s="34" t="s">
        <v>154</v>
      </c>
      <c r="D103" s="16"/>
      <c r="E103" s="12"/>
      <c r="F103" s="12"/>
      <c r="G103" s="12"/>
      <c r="H103" s="12"/>
      <c r="I103" s="12"/>
      <c r="J103" s="46"/>
      <c r="K103" s="1"/>
      <c r="L103" s="66"/>
      <c r="M103" s="75">
        <f t="shared" si="2"/>
        <v>0.033049999999999996</v>
      </c>
      <c r="N103" s="71" t="s">
        <v>162</v>
      </c>
      <c r="O103" s="12"/>
      <c r="P103" s="65"/>
      <c r="Q103" s="12">
        <v>0.024</v>
      </c>
      <c r="R103" s="12">
        <v>0.0421</v>
      </c>
      <c r="S103" s="46" t="s">
        <v>113</v>
      </c>
      <c r="U103" s="76"/>
    </row>
    <row r="104" spans="1:21" ht="12.75">
      <c r="A104" s="21" t="s">
        <v>57</v>
      </c>
      <c r="B104" s="32">
        <v>1150</v>
      </c>
      <c r="C104" s="34" t="s">
        <v>154</v>
      </c>
      <c r="D104" s="15">
        <v>0.0559</v>
      </c>
      <c r="E104" s="11">
        <v>0.0559</v>
      </c>
      <c r="F104" s="11">
        <v>0.0559</v>
      </c>
      <c r="G104" s="11">
        <v>0.0559</v>
      </c>
      <c r="H104" s="11">
        <v>0.0559</v>
      </c>
      <c r="I104" s="11">
        <v>0.0559</v>
      </c>
      <c r="J104" s="46" t="s">
        <v>54</v>
      </c>
      <c r="K104" s="1"/>
      <c r="L104" s="66"/>
      <c r="M104" s="75">
        <f t="shared" si="2"/>
        <v>0.1476333333333333</v>
      </c>
      <c r="N104" s="71" t="s">
        <v>162</v>
      </c>
      <c r="O104" s="12">
        <v>0.141</v>
      </c>
      <c r="P104" s="12">
        <v>0.141</v>
      </c>
      <c r="Q104" s="12">
        <v>0.0269</v>
      </c>
      <c r="R104" s="12">
        <v>0.134</v>
      </c>
      <c r="S104" s="46" t="s">
        <v>113</v>
      </c>
      <c r="U104" s="76"/>
    </row>
    <row r="105" spans="1:21" ht="12.75">
      <c r="A105" s="21" t="s">
        <v>3</v>
      </c>
      <c r="B105" s="32">
        <v>74986</v>
      </c>
      <c r="C105" s="34"/>
      <c r="D105" s="15"/>
      <c r="E105" s="11"/>
      <c r="F105" s="11"/>
      <c r="G105" s="11"/>
      <c r="H105" s="11"/>
      <c r="I105" s="11"/>
      <c r="J105" s="46"/>
      <c r="K105" s="1"/>
      <c r="L105" s="66"/>
      <c r="M105" s="75">
        <f t="shared" si="2"/>
        <v>35.3</v>
      </c>
      <c r="N105" s="71" t="s">
        <v>162</v>
      </c>
      <c r="O105" s="65"/>
      <c r="P105" s="65"/>
      <c r="Q105" s="12">
        <v>41.9</v>
      </c>
      <c r="R105" s="12">
        <v>28.7</v>
      </c>
      <c r="S105" s="46" t="s">
        <v>113</v>
      </c>
      <c r="U105" s="76"/>
    </row>
    <row r="106" spans="1:21" ht="12.75">
      <c r="A106" s="21" t="s">
        <v>39</v>
      </c>
      <c r="B106" s="32">
        <v>115071</v>
      </c>
      <c r="C106" s="34" t="s">
        <v>154</v>
      </c>
      <c r="D106" s="15">
        <v>0.467</v>
      </c>
      <c r="E106" s="11">
        <v>0.467</v>
      </c>
      <c r="F106" s="11">
        <v>0.467</v>
      </c>
      <c r="G106" s="11">
        <v>0.467</v>
      </c>
      <c r="H106" s="11">
        <v>0.467</v>
      </c>
      <c r="I106" s="11">
        <v>0.467</v>
      </c>
      <c r="J106" s="46" t="s">
        <v>54</v>
      </c>
      <c r="K106" s="1"/>
      <c r="L106" s="66"/>
      <c r="M106" s="75">
        <f t="shared" si="2"/>
        <v>18.69</v>
      </c>
      <c r="N106" s="71" t="s">
        <v>162</v>
      </c>
      <c r="O106" s="12">
        <v>16</v>
      </c>
      <c r="P106" s="12">
        <v>16</v>
      </c>
      <c r="Q106" s="12">
        <v>5.38</v>
      </c>
      <c r="R106" s="65"/>
      <c r="S106" s="46" t="s">
        <v>53</v>
      </c>
      <c r="U106" s="76"/>
    </row>
    <row r="107" spans="1:21" ht="12.75">
      <c r="A107" s="21" t="s">
        <v>40</v>
      </c>
      <c r="B107" s="32">
        <v>129000</v>
      </c>
      <c r="C107" s="34" t="s">
        <v>154</v>
      </c>
      <c r="D107" s="16">
        <v>0.0147</v>
      </c>
      <c r="E107" s="12">
        <v>0.0147</v>
      </c>
      <c r="F107" s="12">
        <v>0.0147</v>
      </c>
      <c r="G107" s="12">
        <v>0.0147</v>
      </c>
      <c r="H107" s="12">
        <v>0.0147</v>
      </c>
      <c r="I107" s="12">
        <v>0.0147</v>
      </c>
      <c r="J107" s="46" t="s">
        <v>59</v>
      </c>
      <c r="K107" s="1"/>
      <c r="L107" s="66"/>
      <c r="M107" s="75">
        <f t="shared" si="2"/>
        <v>0.0018413333333333335</v>
      </c>
      <c r="N107" s="71" t="s">
        <v>162</v>
      </c>
      <c r="O107" s="12">
        <v>0.00179</v>
      </c>
      <c r="P107" s="12">
        <v>0.00179</v>
      </c>
      <c r="Q107" s="12">
        <v>0.00136</v>
      </c>
      <c r="R107" s="12">
        <v>0.000584</v>
      </c>
      <c r="S107" s="46" t="s">
        <v>113</v>
      </c>
      <c r="U107" s="76"/>
    </row>
    <row r="108" spans="1:21" ht="12.75">
      <c r="A108" s="21" t="s">
        <v>94</v>
      </c>
      <c r="B108" s="32">
        <v>7782492</v>
      </c>
      <c r="C108" s="34" t="s">
        <v>154</v>
      </c>
      <c r="D108" s="15">
        <v>0.0098</v>
      </c>
      <c r="E108" s="11">
        <v>0.0098</v>
      </c>
      <c r="F108" s="11">
        <v>0.0098</v>
      </c>
      <c r="G108" s="11">
        <v>0.0098</v>
      </c>
      <c r="H108" s="11">
        <v>0.0098</v>
      </c>
      <c r="I108" s="11">
        <v>0.0098</v>
      </c>
      <c r="J108" s="46" t="s">
        <v>53</v>
      </c>
      <c r="K108" s="1">
        <v>10.5</v>
      </c>
      <c r="L108" s="66" t="s">
        <v>53</v>
      </c>
      <c r="M108" s="75"/>
      <c r="N108" s="71"/>
      <c r="O108" s="65"/>
      <c r="P108" s="65"/>
      <c r="Q108" s="65"/>
      <c r="R108" s="65"/>
      <c r="S108" s="46"/>
      <c r="U108" s="76"/>
    </row>
    <row r="109" spans="1:21" ht="12.75">
      <c r="A109" s="21" t="s">
        <v>151</v>
      </c>
      <c r="B109" s="32">
        <v>100425</v>
      </c>
      <c r="C109" s="34" t="s">
        <v>154</v>
      </c>
      <c r="D109" s="15"/>
      <c r="E109" s="11"/>
      <c r="F109" s="11"/>
      <c r="G109" s="11"/>
      <c r="H109" s="11"/>
      <c r="I109" s="11"/>
      <c r="J109" s="46"/>
      <c r="K109" s="1"/>
      <c r="L109" s="66"/>
      <c r="M109" s="75">
        <f>($P109+$O109+$Q109+$R109)/(COUNTA($O109:$R109)-COUNTA($P109))</f>
        <v>0.03406666666666667</v>
      </c>
      <c r="N109" s="71" t="s">
        <v>162</v>
      </c>
      <c r="O109" s="12">
        <v>0.0119</v>
      </c>
      <c r="P109" s="12">
        <v>0.0119</v>
      </c>
      <c r="Q109" s="12">
        <v>0.0236</v>
      </c>
      <c r="R109" s="12">
        <v>0.0548</v>
      </c>
      <c r="S109" s="46" t="s">
        <v>113</v>
      </c>
      <c r="U109" s="76"/>
    </row>
    <row r="110" spans="1:21" ht="12.75">
      <c r="A110" s="21" t="s">
        <v>158</v>
      </c>
      <c r="B110" s="32">
        <v>127184</v>
      </c>
      <c r="C110" s="34" t="s">
        <v>154</v>
      </c>
      <c r="D110" s="15"/>
      <c r="E110" s="11"/>
      <c r="F110" s="11"/>
      <c r="G110" s="11"/>
      <c r="H110" s="11"/>
      <c r="I110" s="11"/>
      <c r="J110" s="46"/>
      <c r="K110" s="1"/>
      <c r="L110" s="66"/>
      <c r="M110" s="75">
        <f>($P110+$O110+$Q110+$R110)/(COUNTA($O110:$R110)-COUNTA($P110))</f>
        <v>0.00248</v>
      </c>
      <c r="N110" s="71" t="s">
        <v>162</v>
      </c>
      <c r="O110" s="65"/>
      <c r="P110" s="65"/>
      <c r="Q110" s="12">
        <v>0.00248</v>
      </c>
      <c r="R110" s="12"/>
      <c r="S110" s="46"/>
      <c r="U110" s="76"/>
    </row>
    <row r="111" spans="1:21" ht="12.75">
      <c r="A111" s="21" t="s">
        <v>41</v>
      </c>
      <c r="B111" s="32">
        <v>108883</v>
      </c>
      <c r="C111" s="34" t="s">
        <v>154</v>
      </c>
      <c r="D111" s="15">
        <v>0.1054</v>
      </c>
      <c r="E111" s="11">
        <v>0.1054</v>
      </c>
      <c r="F111" s="11">
        <v>0.1054</v>
      </c>
      <c r="G111" s="11">
        <v>0.1054</v>
      </c>
      <c r="H111" s="11">
        <v>0.1054</v>
      </c>
      <c r="I111" s="11">
        <v>0.1054</v>
      </c>
      <c r="J111" s="46" t="s">
        <v>54</v>
      </c>
      <c r="K111" s="1"/>
      <c r="L111" s="66"/>
      <c r="M111" s="75">
        <f>($P111+$O111+$Q111+$R111)/(COUNTA($O111:$R111)-COUNTA($P111))</f>
        <v>0.7440000000000001</v>
      </c>
      <c r="N111" s="71" t="s">
        <v>162</v>
      </c>
      <c r="O111" s="12">
        <v>0.558</v>
      </c>
      <c r="P111" s="12">
        <v>0.558</v>
      </c>
      <c r="Q111" s="12">
        <v>0.558</v>
      </c>
      <c r="R111" s="12">
        <v>0.558</v>
      </c>
      <c r="S111" s="46" t="s">
        <v>113</v>
      </c>
      <c r="U111" s="76"/>
    </row>
    <row r="112" spans="1:21" ht="12.75">
      <c r="A112" s="21" t="s">
        <v>111</v>
      </c>
      <c r="B112" s="32">
        <v>9901</v>
      </c>
      <c r="C112" s="34" t="s">
        <v>154</v>
      </c>
      <c r="D112" s="16">
        <v>47.8</v>
      </c>
      <c r="E112" s="12">
        <v>7.85</v>
      </c>
      <c r="F112" s="12">
        <v>7.85</v>
      </c>
      <c r="G112" s="12">
        <v>7.85</v>
      </c>
      <c r="H112" s="12">
        <v>7.85</v>
      </c>
      <c r="I112" s="12">
        <v>7.85</v>
      </c>
      <c r="J112" s="46" t="s">
        <v>53</v>
      </c>
      <c r="K112" s="1"/>
      <c r="L112" s="66"/>
      <c r="M112" s="75"/>
      <c r="N112" s="71"/>
      <c r="O112" s="65"/>
      <c r="P112" s="65"/>
      <c r="Q112" s="65"/>
      <c r="R112" s="65"/>
      <c r="S112" s="46"/>
      <c r="U112" s="76"/>
    </row>
    <row r="113" spans="1:21" ht="12.75">
      <c r="A113" s="21" t="s">
        <v>152</v>
      </c>
      <c r="B113" s="32">
        <v>75014</v>
      </c>
      <c r="C113" s="34" t="s">
        <v>154</v>
      </c>
      <c r="D113" s="15"/>
      <c r="E113" s="11"/>
      <c r="F113" s="11"/>
      <c r="G113" s="11"/>
      <c r="H113" s="11"/>
      <c r="I113" s="11"/>
      <c r="J113" s="46"/>
      <c r="K113" s="1"/>
      <c r="L113" s="66"/>
      <c r="M113" s="75">
        <f>($P113+$O113+$Q113+$R113)/(COUNTA($O113:$R113)-COUNTA($P113))</f>
        <v>0.017986666666666668</v>
      </c>
      <c r="N113" s="71" t="s">
        <v>162</v>
      </c>
      <c r="O113" s="12">
        <v>0.00718</v>
      </c>
      <c r="P113" s="12">
        <v>0.00718</v>
      </c>
      <c r="Q113" s="12">
        <v>0.0149</v>
      </c>
      <c r="R113" s="12">
        <v>0.0247</v>
      </c>
      <c r="S113" s="46" t="s">
        <v>113</v>
      </c>
      <c r="U113" s="76"/>
    </row>
    <row r="114" spans="1:21" ht="12.75">
      <c r="A114" s="21" t="s">
        <v>42</v>
      </c>
      <c r="B114" s="32">
        <v>1330207</v>
      </c>
      <c r="C114" s="34" t="s">
        <v>154</v>
      </c>
      <c r="D114" s="15">
        <v>0.0424</v>
      </c>
      <c r="E114" s="11">
        <v>0.0424</v>
      </c>
      <c r="F114" s="11">
        <v>0.0424</v>
      </c>
      <c r="G114" s="11">
        <v>0.0424</v>
      </c>
      <c r="H114" s="11">
        <v>0.0424</v>
      </c>
      <c r="I114" s="11">
        <v>0.0424</v>
      </c>
      <c r="J114" s="46" t="s">
        <v>54</v>
      </c>
      <c r="K114" s="1"/>
      <c r="L114" s="66"/>
      <c r="M114" s="75">
        <f>($P114+$O114+$Q114+$R114)/(COUNTA($O114:$R114)-COUNTA($P114))</f>
        <v>0.2806666666666667</v>
      </c>
      <c r="N114" s="71" t="s">
        <v>162</v>
      </c>
      <c r="O114" s="12">
        <v>0.195</v>
      </c>
      <c r="P114" s="12">
        <v>0.195</v>
      </c>
      <c r="Q114" s="12">
        <v>0.184</v>
      </c>
      <c r="R114" s="12">
        <v>0.268</v>
      </c>
      <c r="S114" s="46" t="s">
        <v>113</v>
      </c>
      <c r="U114" s="76"/>
    </row>
    <row r="115" spans="1:21" ht="13.5" thickBot="1">
      <c r="A115" s="22" t="s">
        <v>95</v>
      </c>
      <c r="B115" s="38">
        <v>7440666</v>
      </c>
      <c r="C115" s="36" t="s">
        <v>154</v>
      </c>
      <c r="D115" s="17">
        <v>0.0224</v>
      </c>
      <c r="E115" s="13">
        <v>0.0224</v>
      </c>
      <c r="F115" s="13">
        <v>0.0224</v>
      </c>
      <c r="G115" s="13">
        <v>0.0224</v>
      </c>
      <c r="H115" s="13">
        <v>0.0224</v>
      </c>
      <c r="I115" s="13">
        <v>0.0224</v>
      </c>
      <c r="J115" s="48" t="s">
        <v>54</v>
      </c>
      <c r="K115" s="78"/>
      <c r="L115" s="79"/>
      <c r="M115" s="80"/>
      <c r="N115" s="81"/>
      <c r="O115" s="82"/>
      <c r="P115" s="82"/>
      <c r="Q115" s="82"/>
      <c r="R115" s="82"/>
      <c r="S115" s="48"/>
      <c r="U115" s="76"/>
    </row>
    <row r="116" spans="1:21" ht="6" customHeight="1">
      <c r="A116" s="3"/>
      <c r="B116" s="3"/>
      <c r="C116" s="37"/>
      <c r="D116" s="8"/>
      <c r="E116" s="8"/>
      <c r="F116" s="8"/>
      <c r="G116" s="8"/>
      <c r="H116" s="8"/>
      <c r="I116" s="8"/>
      <c r="U116" s="76"/>
    </row>
    <row r="117" spans="1:9" ht="13.5" thickBot="1">
      <c r="A117" s="39" t="s">
        <v>76</v>
      </c>
      <c r="B117" s="3"/>
      <c r="C117" s="37"/>
      <c r="E117" s="8"/>
      <c r="F117" s="8"/>
      <c r="G117" s="8"/>
      <c r="H117" s="8"/>
      <c r="I117" s="8"/>
    </row>
    <row r="118" spans="2:19" ht="12.75">
      <c r="B118" s="168" t="s">
        <v>176</v>
      </c>
      <c r="C118" s="169"/>
      <c r="D118" s="170"/>
      <c r="F118" s="147" t="s">
        <v>70</v>
      </c>
      <c r="G118" s="148"/>
      <c r="H118" s="148"/>
      <c r="I118" s="148"/>
      <c r="J118" s="83"/>
      <c r="K118" s="147" t="s">
        <v>75</v>
      </c>
      <c r="L118" s="148"/>
      <c r="M118" s="148"/>
      <c r="N118" s="149"/>
      <c r="P118" s="147" t="s">
        <v>83</v>
      </c>
      <c r="Q118" s="148"/>
      <c r="R118" s="148"/>
      <c r="S118" s="149"/>
    </row>
    <row r="119" spans="1:19" ht="12.75">
      <c r="A119" s="3"/>
      <c r="B119" s="5" t="s">
        <v>61</v>
      </c>
      <c r="C119" s="160" t="s">
        <v>62</v>
      </c>
      <c r="D119" s="161"/>
      <c r="F119" s="6" t="s">
        <v>49</v>
      </c>
      <c r="G119" s="150" t="s">
        <v>5</v>
      </c>
      <c r="H119" s="136"/>
      <c r="I119" s="136"/>
      <c r="J119" s="40"/>
      <c r="K119" s="5" t="s">
        <v>56</v>
      </c>
      <c r="L119" s="43" t="s">
        <v>55</v>
      </c>
      <c r="M119" s="30"/>
      <c r="N119" s="84"/>
      <c r="P119" s="85" t="s">
        <v>192</v>
      </c>
      <c r="Q119" s="150" t="s">
        <v>191</v>
      </c>
      <c r="R119" s="136"/>
      <c r="S119" s="151"/>
    </row>
    <row r="120" spans="2:19" ht="12.75">
      <c r="B120" s="5" t="s">
        <v>68</v>
      </c>
      <c r="C120" s="160" t="s">
        <v>4</v>
      </c>
      <c r="D120" s="161"/>
      <c r="F120" s="6" t="s">
        <v>45</v>
      </c>
      <c r="G120" s="150" t="s">
        <v>6</v>
      </c>
      <c r="H120" s="136"/>
      <c r="I120" s="136"/>
      <c r="J120" s="40"/>
      <c r="K120" s="5" t="s">
        <v>60</v>
      </c>
      <c r="L120" s="43" t="s">
        <v>74</v>
      </c>
      <c r="M120" s="30"/>
      <c r="N120" s="84"/>
      <c r="P120" s="85" t="s">
        <v>185</v>
      </c>
      <c r="Q120" s="150" t="s">
        <v>186</v>
      </c>
      <c r="R120" s="136"/>
      <c r="S120" s="151"/>
    </row>
    <row r="121" spans="2:19" ht="12.75">
      <c r="B121" s="5" t="s">
        <v>63</v>
      </c>
      <c r="C121" s="160" t="s">
        <v>65</v>
      </c>
      <c r="D121" s="161"/>
      <c r="F121" s="6" t="s">
        <v>46</v>
      </c>
      <c r="G121" s="150" t="s">
        <v>7</v>
      </c>
      <c r="H121" s="136"/>
      <c r="I121" s="136"/>
      <c r="J121" s="40"/>
      <c r="K121" s="5" t="s">
        <v>73</v>
      </c>
      <c r="L121" s="43" t="s">
        <v>177</v>
      </c>
      <c r="M121" s="30"/>
      <c r="N121" s="84"/>
      <c r="P121" s="85" t="s">
        <v>182</v>
      </c>
      <c r="Q121" s="150" t="s">
        <v>183</v>
      </c>
      <c r="R121" s="136"/>
      <c r="S121" s="151"/>
    </row>
    <row r="122" spans="2:19" ht="13.5" thickBot="1">
      <c r="B122" s="5" t="s">
        <v>64</v>
      </c>
      <c r="C122" s="160" t="s">
        <v>66</v>
      </c>
      <c r="D122" s="161"/>
      <c r="F122" s="9" t="s">
        <v>47</v>
      </c>
      <c r="G122" s="150" t="s">
        <v>81</v>
      </c>
      <c r="H122" s="136"/>
      <c r="I122" s="136"/>
      <c r="J122" s="40"/>
      <c r="K122" s="28" t="s">
        <v>120</v>
      </c>
      <c r="L122" s="41" t="s">
        <v>121</v>
      </c>
      <c r="M122" s="42"/>
      <c r="N122" s="86"/>
      <c r="P122" s="87" t="s">
        <v>180</v>
      </c>
      <c r="Q122" s="144" t="s">
        <v>181</v>
      </c>
      <c r="R122" s="145"/>
      <c r="S122" s="146"/>
    </row>
    <row r="123" spans="2:10" ht="12.75">
      <c r="B123" s="5" t="s">
        <v>72</v>
      </c>
      <c r="C123" s="160" t="s">
        <v>195</v>
      </c>
      <c r="D123" s="161"/>
      <c r="F123" s="6" t="s">
        <v>48</v>
      </c>
      <c r="G123" s="150" t="s">
        <v>80</v>
      </c>
      <c r="H123" s="136"/>
      <c r="I123" s="136"/>
      <c r="J123" s="40"/>
    </row>
    <row r="124" spans="2:19" ht="13.5" thickBot="1">
      <c r="B124" s="28" t="s">
        <v>163</v>
      </c>
      <c r="C124" s="174" t="s">
        <v>164</v>
      </c>
      <c r="D124" s="175"/>
      <c r="F124" s="7" t="s">
        <v>78</v>
      </c>
      <c r="G124" s="144" t="s">
        <v>79</v>
      </c>
      <c r="H124" s="145"/>
      <c r="I124" s="146"/>
      <c r="J124" s="40"/>
      <c r="K124" s="94"/>
      <c r="L124" s="37"/>
      <c r="M124" s="37"/>
      <c r="N124" s="37"/>
      <c r="O124" s="94"/>
      <c r="P124" s="94"/>
      <c r="Q124" s="94"/>
      <c r="R124" s="94"/>
      <c r="S124" s="94"/>
    </row>
    <row r="125" spans="2:19" ht="9.75" customHeight="1" thickBot="1">
      <c r="B125" s="102"/>
      <c r="C125" s="102"/>
      <c r="D125" s="102"/>
      <c r="E125" s="102"/>
      <c r="F125" s="102"/>
      <c r="G125" s="102"/>
      <c r="H125" s="102"/>
      <c r="I125" s="102"/>
      <c r="J125" s="102"/>
      <c r="K125" s="3"/>
      <c r="L125" s="94"/>
      <c r="M125" s="94"/>
      <c r="N125" s="94"/>
      <c r="O125" s="94"/>
      <c r="P125" s="94"/>
      <c r="Q125" s="94"/>
      <c r="R125" s="94"/>
      <c r="S125" s="94"/>
    </row>
    <row r="126" spans="2:19" ht="15.75" customHeight="1">
      <c r="B126" s="126" t="s">
        <v>187</v>
      </c>
      <c r="C126" s="127"/>
      <c r="D126" s="127"/>
      <c r="E126" s="127"/>
      <c r="F126" s="127"/>
      <c r="G126" s="127"/>
      <c r="H126" s="127"/>
      <c r="I126" s="128"/>
      <c r="K126" s="88" t="s">
        <v>174</v>
      </c>
      <c r="L126" s="89"/>
      <c r="M126" s="89"/>
      <c r="N126" s="89"/>
      <c r="O126" s="90"/>
      <c r="P126" s="90"/>
      <c r="Q126" s="90"/>
      <c r="R126" s="90"/>
      <c r="S126" s="91"/>
    </row>
    <row r="127" spans="2:19" ht="15.75">
      <c r="B127" s="129"/>
      <c r="C127" s="130"/>
      <c r="D127" s="130"/>
      <c r="E127" s="130"/>
      <c r="F127" s="130"/>
      <c r="G127" s="130"/>
      <c r="H127" s="130"/>
      <c r="I127" s="131"/>
      <c r="K127" s="93" t="s">
        <v>166</v>
      </c>
      <c r="L127" s="94" t="s">
        <v>167</v>
      </c>
      <c r="M127" s="94"/>
      <c r="N127" s="94"/>
      <c r="O127" s="94"/>
      <c r="P127" s="94"/>
      <c r="Q127" s="94"/>
      <c r="R127" s="94"/>
      <c r="S127" s="95"/>
    </row>
    <row r="128" spans="2:19" ht="16.5" thickBot="1">
      <c r="B128" s="132"/>
      <c r="C128" s="133"/>
      <c r="D128" s="133"/>
      <c r="E128" s="133"/>
      <c r="F128" s="133"/>
      <c r="G128" s="133"/>
      <c r="H128" s="133"/>
      <c r="I128" s="134"/>
      <c r="K128" s="93" t="s">
        <v>166</v>
      </c>
      <c r="L128" s="96" t="s">
        <v>175</v>
      </c>
      <c r="M128" s="96"/>
      <c r="N128" s="96"/>
      <c r="O128" s="94"/>
      <c r="P128" s="97" t="s">
        <v>169</v>
      </c>
      <c r="Q128" s="140" t="s">
        <v>170</v>
      </c>
      <c r="R128" s="140"/>
      <c r="S128" s="141"/>
    </row>
    <row r="129" spans="11:19" ht="16.5" thickBot="1">
      <c r="K129" s="98" t="s">
        <v>168</v>
      </c>
      <c r="L129" s="99" t="s">
        <v>173</v>
      </c>
      <c r="M129" s="99"/>
      <c r="N129" s="99"/>
      <c r="O129" s="100"/>
      <c r="P129" s="101" t="s">
        <v>171</v>
      </c>
      <c r="Q129" s="142" t="s">
        <v>172</v>
      </c>
      <c r="R129" s="142"/>
      <c r="S129" s="143"/>
    </row>
    <row r="130" spans="2:9" ht="12.75">
      <c r="B130" s="88" t="s">
        <v>206</v>
      </c>
      <c r="C130" s="89"/>
      <c r="D130" s="90"/>
      <c r="E130" s="90"/>
      <c r="F130" s="90"/>
      <c r="G130" s="90"/>
      <c r="H130" s="90"/>
      <c r="I130" s="91"/>
    </row>
    <row r="131" spans="2:9" ht="12.75">
      <c r="B131" s="106" t="s">
        <v>207</v>
      </c>
      <c r="C131" s="37"/>
      <c r="D131" s="94"/>
      <c r="E131" s="94"/>
      <c r="F131" s="94"/>
      <c r="G131" s="94"/>
      <c r="H131" s="94"/>
      <c r="I131" s="95"/>
    </row>
    <row r="132" spans="2:9" ht="13.5" thickBot="1">
      <c r="B132" s="104" t="s">
        <v>208</v>
      </c>
      <c r="C132" s="105"/>
      <c r="D132" s="100"/>
      <c r="E132" s="100"/>
      <c r="F132" s="100"/>
      <c r="G132" s="100"/>
      <c r="H132" s="100"/>
      <c r="I132" s="107"/>
    </row>
    <row r="133" ht="12.75">
      <c r="I133" s="76"/>
    </row>
  </sheetData>
  <sheetProtection/>
  <mergeCells count="60">
    <mergeCell ref="G123:I123"/>
    <mergeCell ref="G121:I121"/>
    <mergeCell ref="K4:L4"/>
    <mergeCell ref="F118:I118"/>
    <mergeCell ref="G119:I119"/>
    <mergeCell ref="G120:I120"/>
    <mergeCell ref="D4:J4"/>
    <mergeCell ref="C121:D121"/>
    <mergeCell ref="C119:D119"/>
    <mergeCell ref="M4:N4"/>
    <mergeCell ref="K7:L7"/>
    <mergeCell ref="K5:L5"/>
    <mergeCell ref="M5:N5"/>
    <mergeCell ref="K118:N118"/>
    <mergeCell ref="A32:B32"/>
    <mergeCell ref="D5:J5"/>
    <mergeCell ref="K2:L2"/>
    <mergeCell ref="A6:B6"/>
    <mergeCell ref="A8:B8"/>
    <mergeCell ref="G124:I124"/>
    <mergeCell ref="C124:D124"/>
    <mergeCell ref="C122:D122"/>
    <mergeCell ref="C123:D123"/>
    <mergeCell ref="G122:I122"/>
    <mergeCell ref="D7:I7"/>
    <mergeCell ref="A10:B10"/>
    <mergeCell ref="A3:B3"/>
    <mergeCell ref="E28:I28"/>
    <mergeCell ref="E6:I6"/>
    <mergeCell ref="D3:J3"/>
    <mergeCell ref="A5:B5"/>
    <mergeCell ref="B118:D118"/>
    <mergeCell ref="A4:B4"/>
    <mergeCell ref="O2:S2"/>
    <mergeCell ref="O3:S3"/>
    <mergeCell ref="O4:S4"/>
    <mergeCell ref="O5:S5"/>
    <mergeCell ref="A2:B2"/>
    <mergeCell ref="C120:D120"/>
    <mergeCell ref="M2:N2"/>
    <mergeCell ref="K3:L3"/>
    <mergeCell ref="M3:N3"/>
    <mergeCell ref="D2:J2"/>
    <mergeCell ref="Q128:S128"/>
    <mergeCell ref="Q129:S129"/>
    <mergeCell ref="Q122:S122"/>
    <mergeCell ref="P118:S118"/>
    <mergeCell ref="Q119:S119"/>
    <mergeCell ref="Q120:S120"/>
    <mergeCell ref="Q121:S121"/>
    <mergeCell ref="B126:I128"/>
    <mergeCell ref="A7:B7"/>
    <mergeCell ref="E24:I24"/>
    <mergeCell ref="E25:I25"/>
    <mergeCell ref="E26:I26"/>
    <mergeCell ref="E27:I27"/>
    <mergeCell ref="E20:I20"/>
    <mergeCell ref="E21:I21"/>
    <mergeCell ref="E22:I22"/>
    <mergeCell ref="E23:I23"/>
  </mergeCells>
  <printOptions/>
  <pageMargins left="0.25" right="0.25" top="0.25" bottom="0.5" header="0.5" footer="0.25"/>
  <pageSetup fitToHeight="3" fitToWidth="1" horizontalDpi="600" verticalDpi="600" orientation="landscape" scale="65" r:id="rId1"/>
  <headerFooter alignWithMargins="0">
    <oddFooter>&amp;CPAGE &amp;P OF &amp;N&amp;RDATE: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64">
      <selection activeCell="A99" sqref="A99"/>
    </sheetView>
  </sheetViews>
  <sheetFormatPr defaultColWidth="9.140625" defaultRowHeight="12.75"/>
  <cols>
    <col min="2" max="2" width="9.00390625" style="0" customWidth="1"/>
    <col min="3" max="3" width="19.28125" style="0" bestFit="1" customWidth="1"/>
    <col min="4" max="4" width="10.57421875" style="0" bestFit="1" customWidth="1"/>
    <col min="5" max="6" width="17.421875" style="0" bestFit="1" customWidth="1"/>
    <col min="8" max="8" width="15.7109375" style="0" customWidth="1"/>
    <col min="9" max="9" width="57.7109375" style="0" bestFit="1" customWidth="1"/>
  </cols>
  <sheetData>
    <row r="1" spans="1:9" ht="26.25">
      <c r="A1" s="188" t="s">
        <v>210</v>
      </c>
      <c r="B1" s="188"/>
      <c r="C1" s="188"/>
      <c r="D1" s="188"/>
      <c r="E1" s="188"/>
      <c r="F1" s="188"/>
      <c r="G1" s="188"/>
      <c r="H1" s="188"/>
      <c r="I1" s="188"/>
    </row>
    <row r="2" spans="1:9" ht="12.75">
      <c r="A2" s="189"/>
      <c r="B2" s="189"/>
      <c r="C2" s="189"/>
      <c r="D2" s="189"/>
      <c r="E2" s="189"/>
      <c r="F2" s="189"/>
      <c r="G2" s="189"/>
      <c r="H2" s="189"/>
      <c r="I2" s="189"/>
    </row>
    <row r="3" spans="1:9" ht="12.75">
      <c r="A3" s="184" t="s">
        <v>211</v>
      </c>
      <c r="B3" s="110">
        <v>20200401</v>
      </c>
      <c r="C3" s="65" t="s">
        <v>212</v>
      </c>
      <c r="D3" s="65"/>
      <c r="E3" s="186" t="s">
        <v>213</v>
      </c>
      <c r="F3" s="186"/>
      <c r="G3" s="186"/>
      <c r="H3" s="4" t="s">
        <v>214</v>
      </c>
      <c r="I3" s="4" t="s">
        <v>215</v>
      </c>
    </row>
    <row r="4" spans="1:9" ht="14.25" customHeight="1">
      <c r="A4" s="184"/>
      <c r="B4" s="110">
        <v>20200402</v>
      </c>
      <c r="C4" s="111"/>
      <c r="D4" s="111"/>
      <c r="E4" s="111" t="s">
        <v>216</v>
      </c>
      <c r="F4" s="112"/>
      <c r="G4" s="65" t="s">
        <v>217</v>
      </c>
      <c r="H4" s="187" t="s">
        <v>218</v>
      </c>
      <c r="I4" s="111" t="s">
        <v>219</v>
      </c>
    </row>
    <row r="5" spans="1:9" ht="12.75">
      <c r="A5" s="114"/>
      <c r="B5" s="114"/>
      <c r="C5" s="111"/>
      <c r="D5" s="111"/>
      <c r="E5" s="111" t="s">
        <v>220</v>
      </c>
      <c r="F5" s="111" t="s">
        <v>203</v>
      </c>
      <c r="G5" s="111"/>
      <c r="H5" s="187"/>
      <c r="I5" s="111" t="s">
        <v>221</v>
      </c>
    </row>
    <row r="6" spans="1:9" ht="12.75">
      <c r="A6" s="114"/>
      <c r="B6" s="114"/>
      <c r="C6" s="111"/>
      <c r="D6" s="111"/>
      <c r="E6" s="65" t="s">
        <v>222</v>
      </c>
      <c r="F6" s="65" t="s">
        <v>223</v>
      </c>
      <c r="G6" s="111"/>
      <c r="H6" s="187"/>
      <c r="I6" s="114"/>
    </row>
    <row r="7" spans="1:9" ht="12.75">
      <c r="A7" s="114"/>
      <c r="B7" s="114"/>
      <c r="C7" s="111"/>
      <c r="D7" s="111" t="s">
        <v>224</v>
      </c>
      <c r="E7" s="4" t="s">
        <v>225</v>
      </c>
      <c r="F7" s="65"/>
      <c r="G7" s="115" t="s">
        <v>226</v>
      </c>
      <c r="H7" s="113"/>
      <c r="I7" s="114"/>
    </row>
    <row r="8" spans="1:9" ht="12.75">
      <c r="A8" s="114"/>
      <c r="B8" s="114"/>
      <c r="C8" s="65" t="s">
        <v>227</v>
      </c>
      <c r="D8" s="65" t="s">
        <v>228</v>
      </c>
      <c r="E8" s="112">
        <v>8.5</v>
      </c>
      <c r="F8" s="112">
        <v>1.05</v>
      </c>
      <c r="G8" s="112">
        <f>SUM(E8:F8)</f>
        <v>9.55</v>
      </c>
      <c r="H8" s="112">
        <f>F8/E8</f>
        <v>0.12352941176470589</v>
      </c>
      <c r="I8" s="114"/>
    </row>
    <row r="9" spans="1:9" ht="12.75">
      <c r="A9" s="114"/>
      <c r="B9" s="114"/>
      <c r="C9" s="65" t="s">
        <v>229</v>
      </c>
      <c r="D9" s="65" t="s">
        <v>230</v>
      </c>
      <c r="E9" s="112">
        <v>6.8</v>
      </c>
      <c r="F9" s="112">
        <v>1.05</v>
      </c>
      <c r="G9" s="112">
        <f>SUM(E9:F9)</f>
        <v>7.85</v>
      </c>
      <c r="H9" s="114"/>
      <c r="I9" s="114"/>
    </row>
    <row r="10" spans="1:9" ht="12.75">
      <c r="A10" s="114"/>
      <c r="B10" s="114"/>
      <c r="C10" s="65" t="s">
        <v>231</v>
      </c>
      <c r="D10" s="65" t="s">
        <v>232</v>
      </c>
      <c r="E10" s="112">
        <v>6.5</v>
      </c>
      <c r="F10" s="112">
        <v>1.05</v>
      </c>
      <c r="G10" s="112">
        <f>SUM(E10:F10)</f>
        <v>7.55</v>
      </c>
      <c r="H10" s="114"/>
      <c r="I10" s="114"/>
    </row>
    <row r="11" spans="1:9" ht="12.75">
      <c r="A11" s="114"/>
      <c r="B11" s="114"/>
      <c r="C11" s="114"/>
      <c r="D11" s="114"/>
      <c r="G11" s="114"/>
      <c r="H11" s="114"/>
      <c r="I11" s="114"/>
    </row>
    <row r="12" spans="1:9" ht="12.75">
      <c r="A12" s="114"/>
      <c r="B12" s="114"/>
      <c r="C12" s="114"/>
      <c r="D12" s="114"/>
      <c r="E12" s="114"/>
      <c r="F12" s="116"/>
      <c r="G12" s="114"/>
      <c r="H12" s="114"/>
      <c r="I12" s="116"/>
    </row>
    <row r="13" spans="1:9" ht="26.25">
      <c r="A13" s="188" t="s">
        <v>233</v>
      </c>
      <c r="B13" s="188"/>
      <c r="C13" s="188"/>
      <c r="D13" s="188"/>
      <c r="E13" s="188"/>
      <c r="F13" s="188"/>
      <c r="G13" s="188"/>
      <c r="H13" s="188"/>
      <c r="I13" s="188"/>
    </row>
    <row r="14" spans="1:9" ht="12.75">
      <c r="A14" s="114"/>
      <c r="B14" s="114"/>
      <c r="C14" s="114"/>
      <c r="D14" s="114"/>
      <c r="E14" s="114"/>
      <c r="F14" s="116"/>
      <c r="G14" s="114"/>
      <c r="H14" s="114"/>
      <c r="I14" s="116"/>
    </row>
    <row r="15" spans="1:9" ht="12.75">
      <c r="A15" s="111" t="s">
        <v>211</v>
      </c>
      <c r="B15" s="111">
        <v>20200101</v>
      </c>
      <c r="C15" s="65" t="s">
        <v>212</v>
      </c>
      <c r="D15" s="65"/>
      <c r="E15" s="186" t="s">
        <v>213</v>
      </c>
      <c r="F15" s="186"/>
      <c r="G15" s="186"/>
      <c r="H15" s="4" t="s">
        <v>214</v>
      </c>
      <c r="I15" s="4" t="s">
        <v>215</v>
      </c>
    </row>
    <row r="16" spans="1:9" ht="12.75">
      <c r="A16" s="114"/>
      <c r="B16" s="114"/>
      <c r="C16" s="111"/>
      <c r="D16" s="111"/>
      <c r="E16" s="111" t="s">
        <v>216</v>
      </c>
      <c r="F16" s="112"/>
      <c r="G16" s="65" t="s">
        <v>217</v>
      </c>
      <c r="H16" s="187" t="s">
        <v>218</v>
      </c>
      <c r="I16" s="111" t="s">
        <v>234</v>
      </c>
    </row>
    <row r="17" spans="1:9" ht="12.75">
      <c r="A17" s="114"/>
      <c r="B17" s="114"/>
      <c r="C17" s="111"/>
      <c r="D17" s="111"/>
      <c r="E17" s="111" t="s">
        <v>220</v>
      </c>
      <c r="F17" s="111" t="s">
        <v>203</v>
      </c>
      <c r="G17" s="111"/>
      <c r="H17" s="187"/>
      <c r="I17" s="111" t="s">
        <v>235</v>
      </c>
    </row>
    <row r="18" spans="1:9" ht="12.75">
      <c r="A18" s="114"/>
      <c r="B18" s="114"/>
      <c r="C18" s="111"/>
      <c r="D18" s="111"/>
      <c r="E18" s="65" t="s">
        <v>222</v>
      </c>
      <c r="F18" s="65" t="s">
        <v>223</v>
      </c>
      <c r="G18" s="111"/>
      <c r="H18" s="187"/>
      <c r="I18" s="114"/>
    </row>
    <row r="19" spans="1:9" ht="12.75">
      <c r="A19" s="114"/>
      <c r="B19" s="114"/>
      <c r="C19" s="111"/>
      <c r="D19" s="111" t="s">
        <v>224</v>
      </c>
      <c r="E19" s="4" t="s">
        <v>225</v>
      </c>
      <c r="F19" s="65"/>
      <c r="G19" s="115" t="s">
        <v>226</v>
      </c>
      <c r="H19" s="113"/>
      <c r="I19" s="114"/>
    </row>
    <row r="20" spans="1:9" ht="12.75">
      <c r="A20" s="114"/>
      <c r="B20" s="114"/>
      <c r="C20" s="65" t="s">
        <v>227</v>
      </c>
      <c r="D20" s="65" t="s">
        <v>228</v>
      </c>
      <c r="E20" s="112">
        <v>0.5977</v>
      </c>
      <c r="F20" s="112">
        <v>1.0008000000000001</v>
      </c>
      <c r="G20" s="112">
        <f>SUM(E20:F20)</f>
        <v>1.5985</v>
      </c>
      <c r="H20" s="112">
        <f>F20/E20</f>
        <v>1.6744186046511629</v>
      </c>
      <c r="I20" s="114"/>
    </row>
    <row r="21" spans="1:9" ht="12.75">
      <c r="A21" s="114"/>
      <c r="B21" s="114"/>
      <c r="C21" s="65" t="s">
        <v>229</v>
      </c>
      <c r="D21" s="65" t="s">
        <v>230</v>
      </c>
      <c r="E21" s="112">
        <v>0.5740700000000001</v>
      </c>
      <c r="F21" s="112">
        <v>1.0008000000000001</v>
      </c>
      <c r="G21" s="112">
        <f>SUM(E21:F21)</f>
        <v>1.5748700000000002</v>
      </c>
      <c r="H21" s="114"/>
      <c r="I21" s="114"/>
    </row>
    <row r="22" spans="1:9" ht="12.75">
      <c r="A22" s="114"/>
      <c r="B22" s="114"/>
      <c r="C22" s="65" t="s">
        <v>231</v>
      </c>
      <c r="D22" s="65" t="s">
        <v>232</v>
      </c>
      <c r="E22" s="112">
        <v>0.53793</v>
      </c>
      <c r="F22" s="112">
        <v>1.0008000000000001</v>
      </c>
      <c r="G22" s="112">
        <f>SUM(E22:F22)</f>
        <v>1.5387300000000002</v>
      </c>
      <c r="H22" s="114"/>
      <c r="I22" s="114"/>
    </row>
    <row r="23" spans="1:9" ht="12.75">
      <c r="A23" s="114"/>
      <c r="B23" s="114"/>
      <c r="C23" s="94"/>
      <c r="D23" s="94"/>
      <c r="E23" s="116"/>
      <c r="F23" s="116"/>
      <c r="G23" s="116"/>
      <c r="H23" s="114"/>
      <c r="I23" s="114"/>
    </row>
    <row r="24" spans="1:9" ht="12.75">
      <c r="A24" s="114"/>
      <c r="B24" s="114"/>
      <c r="C24" s="114"/>
      <c r="D24" s="114"/>
      <c r="E24" s="114"/>
      <c r="F24" s="116"/>
      <c r="G24" s="114"/>
      <c r="H24" s="114"/>
      <c r="I24" s="116"/>
    </row>
    <row r="25" spans="1:9" ht="26.25">
      <c r="A25" s="188" t="s">
        <v>236</v>
      </c>
      <c r="B25" s="188"/>
      <c r="C25" s="188"/>
      <c r="D25" s="188"/>
      <c r="E25" s="188"/>
      <c r="F25" s="188"/>
      <c r="G25" s="188"/>
      <c r="H25" s="188"/>
      <c r="I25" s="188"/>
    </row>
    <row r="26" spans="1:9" ht="12.75">
      <c r="A26" s="114"/>
      <c r="B26" s="114"/>
      <c r="C26" s="114"/>
      <c r="D26" s="114"/>
      <c r="E26" s="114"/>
      <c r="F26" s="116"/>
      <c r="G26" s="114"/>
      <c r="H26" s="114"/>
      <c r="I26" s="114"/>
    </row>
    <row r="27" spans="1:9" ht="12.75">
      <c r="A27" s="111" t="s">
        <v>211</v>
      </c>
      <c r="B27" s="111">
        <v>20200102</v>
      </c>
      <c r="C27" s="65" t="s">
        <v>212</v>
      </c>
      <c r="D27" s="65"/>
      <c r="E27" s="186" t="s">
        <v>213</v>
      </c>
      <c r="F27" s="186"/>
      <c r="G27" s="186"/>
      <c r="H27" s="4" t="s">
        <v>214</v>
      </c>
      <c r="I27" s="4" t="s">
        <v>215</v>
      </c>
    </row>
    <row r="28" spans="1:9" ht="12.75">
      <c r="A28" s="114"/>
      <c r="B28" s="114"/>
      <c r="C28" s="111"/>
      <c r="D28" s="111"/>
      <c r="E28" s="111" t="s">
        <v>216</v>
      </c>
      <c r="F28" s="112"/>
      <c r="G28" s="65" t="s">
        <v>217</v>
      </c>
      <c r="H28" s="187" t="s">
        <v>218</v>
      </c>
      <c r="I28" s="111" t="s">
        <v>219</v>
      </c>
    </row>
    <row r="29" spans="1:9" ht="12.75">
      <c r="A29" s="114"/>
      <c r="B29" s="114"/>
      <c r="C29" s="111"/>
      <c r="D29" s="111"/>
      <c r="E29" s="111" t="s">
        <v>220</v>
      </c>
      <c r="F29" s="111" t="s">
        <v>203</v>
      </c>
      <c r="G29" s="111"/>
      <c r="H29" s="187"/>
      <c r="I29" s="111" t="s">
        <v>221</v>
      </c>
    </row>
    <row r="30" spans="1:9" ht="12.75">
      <c r="A30" s="114"/>
      <c r="B30" s="114"/>
      <c r="C30" s="111"/>
      <c r="D30" s="111"/>
      <c r="E30" s="65" t="s">
        <v>222</v>
      </c>
      <c r="F30" s="65" t="s">
        <v>223</v>
      </c>
      <c r="G30" s="111"/>
      <c r="H30" s="187"/>
      <c r="I30" s="114"/>
    </row>
    <row r="31" spans="1:9" ht="12.75">
      <c r="A31" s="114"/>
      <c r="B31" s="114"/>
      <c r="C31" s="111"/>
      <c r="D31" s="111" t="s">
        <v>224</v>
      </c>
      <c r="E31" s="4" t="s">
        <v>225</v>
      </c>
      <c r="F31" s="65"/>
      <c r="G31" s="115" t="s">
        <v>226</v>
      </c>
      <c r="H31" s="113"/>
      <c r="I31" s="114"/>
    </row>
    <row r="32" spans="1:9" ht="12.75">
      <c r="A32" s="114"/>
      <c r="B32" s="114"/>
      <c r="C32" s="65" t="s">
        <v>227</v>
      </c>
      <c r="D32" s="65" t="s">
        <v>228</v>
      </c>
      <c r="E32" s="112">
        <v>42.5</v>
      </c>
      <c r="F32" s="112">
        <f>E32*H32</f>
        <v>5.25</v>
      </c>
      <c r="G32" s="112">
        <f>SUM(E32:F32)</f>
        <v>47.75</v>
      </c>
      <c r="H32" s="112">
        <v>0.12352941176470589</v>
      </c>
      <c r="I32" s="114"/>
    </row>
    <row r="33" spans="1:9" ht="12.75">
      <c r="A33" s="114"/>
      <c r="B33" s="114"/>
      <c r="C33" s="117" t="s">
        <v>229</v>
      </c>
      <c r="D33" s="117" t="s">
        <v>230</v>
      </c>
      <c r="E33" s="118">
        <v>42.5</v>
      </c>
      <c r="F33" s="118">
        <f>F32</f>
        <v>5.25</v>
      </c>
      <c r="G33" s="118">
        <f>SUM(E33:F33)</f>
        <v>47.75</v>
      </c>
      <c r="H33" s="114"/>
      <c r="I33" s="114"/>
    </row>
    <row r="34" spans="1:9" ht="12.75">
      <c r="A34" s="114"/>
      <c r="B34" s="114"/>
      <c r="C34" s="65" t="s">
        <v>231</v>
      </c>
      <c r="D34" s="65" t="s">
        <v>232</v>
      </c>
      <c r="E34" s="112">
        <v>42.5</v>
      </c>
      <c r="F34" s="112">
        <f>F32</f>
        <v>5.25</v>
      </c>
      <c r="G34" s="112">
        <f>SUM(E34:F34)</f>
        <v>47.75</v>
      </c>
      <c r="H34" s="111"/>
      <c r="I34" s="114"/>
    </row>
    <row r="35" spans="1:9" ht="12.75">
      <c r="A35" s="114"/>
      <c r="B35" s="114"/>
      <c r="C35" s="190" t="s">
        <v>237</v>
      </c>
      <c r="D35" s="190"/>
      <c r="E35" s="190"/>
      <c r="F35" s="190"/>
      <c r="G35" s="190"/>
      <c r="H35" s="190"/>
      <c r="I35" s="114"/>
    </row>
    <row r="36" spans="1:9" ht="12.75">
      <c r="A36" s="114"/>
      <c r="B36" s="114"/>
      <c r="C36" s="65" t="s">
        <v>227</v>
      </c>
      <c r="D36" s="65" t="s">
        <v>228</v>
      </c>
      <c r="E36" s="112">
        <v>4.352</v>
      </c>
      <c r="F36" s="112">
        <f>E36*H36</f>
        <v>0.5376000000000001</v>
      </c>
      <c r="G36" s="112">
        <f>SUM(E36:F36)</f>
        <v>4.889600000000001</v>
      </c>
      <c r="H36" s="112">
        <v>0.12352941176470589</v>
      </c>
      <c r="I36" s="114"/>
    </row>
    <row r="37" spans="1:9" ht="12.75">
      <c r="A37" s="114"/>
      <c r="B37" s="114"/>
      <c r="C37" s="65" t="s">
        <v>229</v>
      </c>
      <c r="D37" s="65" t="s">
        <v>230</v>
      </c>
      <c r="E37" s="112">
        <v>4.248</v>
      </c>
      <c r="F37" s="112">
        <f>F36</f>
        <v>0.5376000000000001</v>
      </c>
      <c r="G37" s="112">
        <f>SUM(E37:F37)</f>
        <v>4.7856000000000005</v>
      </c>
      <c r="H37" s="114"/>
      <c r="I37" s="114"/>
    </row>
    <row r="38" spans="1:9" ht="12.75">
      <c r="A38" s="114"/>
      <c r="B38" s="114"/>
      <c r="C38" s="65" t="s">
        <v>231</v>
      </c>
      <c r="D38" s="65" t="s">
        <v>232</v>
      </c>
      <c r="E38" s="112">
        <v>4.209</v>
      </c>
      <c r="F38" s="112">
        <f>F36</f>
        <v>0.5376000000000001</v>
      </c>
      <c r="G38" s="112">
        <f>SUM(E38:F38)</f>
        <v>4.7466</v>
      </c>
      <c r="H38" s="114"/>
      <c r="I38" s="114"/>
    </row>
    <row r="39" spans="1:9" ht="12.75">
      <c r="A39" s="114"/>
      <c r="B39" s="114"/>
      <c r="C39" s="94"/>
      <c r="D39" s="94"/>
      <c r="E39" s="116"/>
      <c r="F39" s="116"/>
      <c r="G39" s="116"/>
      <c r="H39" s="114"/>
      <c r="I39" s="114"/>
    </row>
    <row r="40" spans="1:9" ht="12.75">
      <c r="A40" s="114"/>
      <c r="B40" s="114"/>
      <c r="C40" s="114"/>
      <c r="D40" s="114"/>
      <c r="E40" s="114"/>
      <c r="F40" s="116"/>
      <c r="G40" s="114"/>
      <c r="H40" s="114"/>
      <c r="I40" s="114"/>
    </row>
    <row r="41" spans="1:9" ht="26.25">
      <c r="A41" s="182" t="s">
        <v>244</v>
      </c>
      <c r="B41" s="183"/>
      <c r="C41" s="183"/>
      <c r="D41" s="183"/>
      <c r="E41" s="183"/>
      <c r="F41" s="183"/>
      <c r="G41" s="183"/>
      <c r="H41" s="183"/>
      <c r="I41" s="191"/>
    </row>
    <row r="42" spans="1:9" ht="12.75">
      <c r="A42" s="189"/>
      <c r="B42" s="189"/>
      <c r="C42" s="189"/>
      <c r="D42" s="189"/>
      <c r="E42" s="189"/>
      <c r="F42" s="189"/>
      <c r="G42" s="189"/>
      <c r="H42" s="189"/>
      <c r="I42" s="189"/>
    </row>
    <row r="43" spans="1:9" ht="12.75">
      <c r="A43" s="111" t="s">
        <v>211</v>
      </c>
      <c r="B43" s="111">
        <v>20200252</v>
      </c>
      <c r="C43" s="65" t="s">
        <v>212</v>
      </c>
      <c r="D43" s="65"/>
      <c r="E43" s="185" t="s">
        <v>245</v>
      </c>
      <c r="F43" s="186"/>
      <c r="G43" s="186"/>
      <c r="H43" s="4" t="s">
        <v>214</v>
      </c>
      <c r="I43" s="4" t="s">
        <v>215</v>
      </c>
    </row>
    <row r="44" spans="1:9" ht="12.75">
      <c r="A44" s="114"/>
      <c r="B44" s="114"/>
      <c r="C44" s="111"/>
      <c r="D44" s="111"/>
      <c r="E44" s="111" t="s">
        <v>216</v>
      </c>
      <c r="F44" s="112"/>
      <c r="G44" s="65" t="s">
        <v>217</v>
      </c>
      <c r="H44" s="187" t="s">
        <v>218</v>
      </c>
      <c r="I44" s="111" t="s">
        <v>238</v>
      </c>
    </row>
    <row r="45" spans="1:9" ht="12.75">
      <c r="A45" s="114"/>
      <c r="B45" s="114"/>
      <c r="C45" s="111"/>
      <c r="D45" s="111"/>
      <c r="E45" s="111" t="s">
        <v>220</v>
      </c>
      <c r="F45" s="111" t="s">
        <v>203</v>
      </c>
      <c r="G45" s="111"/>
      <c r="H45" s="187"/>
      <c r="I45" s="111" t="s">
        <v>239</v>
      </c>
    </row>
    <row r="46" spans="1:9" ht="12.75">
      <c r="A46" s="114"/>
      <c r="B46" s="114"/>
      <c r="C46" s="111"/>
      <c r="D46" s="111"/>
      <c r="E46" s="65" t="s">
        <v>222</v>
      </c>
      <c r="F46" s="65" t="s">
        <v>223</v>
      </c>
      <c r="G46" s="111"/>
      <c r="H46" s="187"/>
      <c r="I46" s="114"/>
    </row>
    <row r="47" spans="1:9" ht="12.75">
      <c r="A47" s="114"/>
      <c r="B47" s="114"/>
      <c r="C47" s="111"/>
      <c r="D47" s="111" t="s">
        <v>224</v>
      </c>
      <c r="E47" s="4" t="s">
        <v>225</v>
      </c>
      <c r="F47" s="65"/>
      <c r="G47" s="115" t="s">
        <v>226</v>
      </c>
      <c r="H47" s="113"/>
      <c r="I47" s="114"/>
    </row>
    <row r="48" spans="1:10" ht="12.75">
      <c r="A48" s="114"/>
      <c r="B48" s="114"/>
      <c r="C48" s="65" t="s">
        <v>227</v>
      </c>
      <c r="D48" s="65" t="s">
        <v>228</v>
      </c>
      <c r="E48" s="112">
        <v>0.0384</v>
      </c>
      <c r="F48" s="112">
        <v>0.00991</v>
      </c>
      <c r="G48" s="112">
        <f>SUM(E48:F48)</f>
        <v>0.04831</v>
      </c>
      <c r="H48" s="112">
        <f>F48/E48</f>
        <v>0.2580729166666667</v>
      </c>
      <c r="I48" s="114"/>
      <c r="J48" s="123"/>
    </row>
    <row r="49" spans="1:9" ht="12.75">
      <c r="A49" s="114"/>
      <c r="B49" s="114"/>
      <c r="C49" s="65" t="s">
        <v>229</v>
      </c>
      <c r="D49" s="65" t="s">
        <v>230</v>
      </c>
      <c r="E49" s="112">
        <v>0.0384</v>
      </c>
      <c r="F49" s="112">
        <v>0.00991</v>
      </c>
      <c r="G49" s="112">
        <f>SUM(E49:F49)</f>
        <v>0.04831</v>
      </c>
      <c r="H49" s="112"/>
      <c r="I49" s="114"/>
    </row>
    <row r="50" spans="1:9" ht="12.75">
      <c r="A50" s="114"/>
      <c r="B50" s="114"/>
      <c r="C50" s="65" t="s">
        <v>231</v>
      </c>
      <c r="D50" s="65" t="s">
        <v>232</v>
      </c>
      <c r="E50" s="112">
        <v>0.0384</v>
      </c>
      <c r="F50" s="112">
        <v>0.00991</v>
      </c>
      <c r="G50" s="112">
        <f>SUM(E50:F50)</f>
        <v>0.04831</v>
      </c>
      <c r="H50" s="114"/>
      <c r="I50" s="114"/>
    </row>
    <row r="51" spans="1:9" ht="12.75">
      <c r="A51" s="114"/>
      <c r="B51" s="114"/>
      <c r="C51" s="114"/>
      <c r="D51" s="114"/>
      <c r="E51" s="114"/>
      <c r="F51" s="116"/>
      <c r="G51" s="114"/>
      <c r="H51" s="114"/>
      <c r="I51" s="114"/>
    </row>
    <row r="52" spans="1:9" ht="26.25">
      <c r="A52" s="188" t="s">
        <v>240</v>
      </c>
      <c r="B52" s="188"/>
      <c r="C52" s="188"/>
      <c r="D52" s="188"/>
      <c r="E52" s="188"/>
      <c r="F52" s="188"/>
      <c r="G52" s="188"/>
      <c r="H52" s="188"/>
      <c r="I52" s="188"/>
    </row>
    <row r="53" spans="1:9" ht="12.75">
      <c r="A53" s="189"/>
      <c r="B53" s="189"/>
      <c r="C53" s="189"/>
      <c r="D53" s="189"/>
      <c r="E53" s="189"/>
      <c r="F53" s="189"/>
      <c r="G53" s="189"/>
      <c r="H53" s="189"/>
      <c r="I53" s="189"/>
    </row>
    <row r="54" spans="1:9" ht="12.75">
      <c r="A54" s="111" t="s">
        <v>211</v>
      </c>
      <c r="B54" s="111">
        <v>20200253</v>
      </c>
      <c r="C54" s="65" t="s">
        <v>212</v>
      </c>
      <c r="D54" s="65"/>
      <c r="E54" s="185" t="s">
        <v>245</v>
      </c>
      <c r="F54" s="186"/>
      <c r="G54" s="186"/>
      <c r="H54" s="4" t="s">
        <v>214</v>
      </c>
      <c r="I54" s="4" t="s">
        <v>215</v>
      </c>
    </row>
    <row r="55" spans="1:9" ht="12.75">
      <c r="A55" s="114"/>
      <c r="B55" s="114"/>
      <c r="C55" s="111"/>
      <c r="D55" s="111"/>
      <c r="E55" s="111" t="s">
        <v>216</v>
      </c>
      <c r="F55" s="112"/>
      <c r="G55" s="65" t="s">
        <v>217</v>
      </c>
      <c r="H55" s="187" t="s">
        <v>218</v>
      </c>
      <c r="I55" s="111" t="s">
        <v>238</v>
      </c>
    </row>
    <row r="56" spans="1:9" ht="12.75">
      <c r="A56" s="114"/>
      <c r="B56" s="114"/>
      <c r="C56" s="111"/>
      <c r="D56" s="111"/>
      <c r="E56" s="111" t="s">
        <v>220</v>
      </c>
      <c r="F56" s="111" t="s">
        <v>203</v>
      </c>
      <c r="G56" s="111"/>
      <c r="H56" s="187"/>
      <c r="I56" s="111" t="s">
        <v>239</v>
      </c>
    </row>
    <row r="57" spans="1:9" ht="12.75">
      <c r="A57" s="114"/>
      <c r="B57" s="114"/>
      <c r="C57" s="111"/>
      <c r="D57" s="111"/>
      <c r="E57" s="65" t="s">
        <v>222</v>
      </c>
      <c r="F57" s="65" t="s">
        <v>223</v>
      </c>
      <c r="G57" s="111"/>
      <c r="H57" s="187"/>
      <c r="I57" s="114"/>
    </row>
    <row r="58" spans="1:9" ht="12.75">
      <c r="A58" s="114"/>
      <c r="B58" s="114"/>
      <c r="C58" s="111"/>
      <c r="D58" s="111" t="s">
        <v>224</v>
      </c>
      <c r="E58" s="4" t="s">
        <v>225</v>
      </c>
      <c r="F58" s="65"/>
      <c r="G58" s="115" t="s">
        <v>226</v>
      </c>
      <c r="H58" s="113"/>
      <c r="I58" s="114"/>
    </row>
    <row r="59" spans="1:9" ht="12.75">
      <c r="A59" s="114"/>
      <c r="B59" s="114"/>
      <c r="C59" s="65" t="s">
        <v>227</v>
      </c>
      <c r="D59" s="65" t="s">
        <v>228</v>
      </c>
      <c r="E59" s="112">
        <v>0.0095</v>
      </c>
      <c r="F59" s="112">
        <v>0.00991</v>
      </c>
      <c r="G59" s="112">
        <f>SUM(E59:F59)</f>
        <v>0.01941</v>
      </c>
      <c r="H59" s="112">
        <f>F59/E59</f>
        <v>1.0431578947368423</v>
      </c>
      <c r="I59" s="114"/>
    </row>
    <row r="60" spans="1:9" ht="12.75">
      <c r="A60" s="114"/>
      <c r="B60" s="114"/>
      <c r="C60" s="65" t="s">
        <v>229</v>
      </c>
      <c r="D60" s="65" t="s">
        <v>230</v>
      </c>
      <c r="E60" s="112">
        <v>0.0095</v>
      </c>
      <c r="F60" s="112">
        <v>0.00991</v>
      </c>
      <c r="G60" s="112">
        <f>SUM(E60:F60)</f>
        <v>0.01941</v>
      </c>
      <c r="H60" s="112"/>
      <c r="I60" s="114"/>
    </row>
    <row r="61" spans="1:9" ht="12.75">
      <c r="A61" s="114"/>
      <c r="B61" s="114"/>
      <c r="C61" s="65" t="s">
        <v>231</v>
      </c>
      <c r="D61" s="65" t="s">
        <v>232</v>
      </c>
      <c r="E61" s="112">
        <v>0.0095</v>
      </c>
      <c r="F61" s="112">
        <v>0.00991</v>
      </c>
      <c r="G61" s="112">
        <f>SUM(E61:F61)</f>
        <v>0.01941</v>
      </c>
      <c r="H61" s="114"/>
      <c r="I61" s="114"/>
    </row>
    <row r="62" spans="1:9" ht="12.75">
      <c r="A62" s="114"/>
      <c r="B62" s="114"/>
      <c r="C62" s="94"/>
      <c r="D62" s="94"/>
      <c r="E62" s="116"/>
      <c r="F62" s="116"/>
      <c r="G62" s="116"/>
      <c r="H62" s="114"/>
      <c r="I62" s="114"/>
    </row>
    <row r="63" spans="1:9" ht="12.75">
      <c r="A63" s="114"/>
      <c r="B63" s="114"/>
      <c r="C63" s="114"/>
      <c r="D63" s="114"/>
      <c r="E63" s="114"/>
      <c r="F63" s="116"/>
      <c r="G63" s="114"/>
      <c r="H63" s="114"/>
      <c r="I63" s="114"/>
    </row>
    <row r="64" spans="1:9" ht="26.25">
      <c r="A64" s="188" t="s">
        <v>241</v>
      </c>
      <c r="B64" s="188"/>
      <c r="C64" s="188"/>
      <c r="D64" s="188"/>
      <c r="E64" s="188"/>
      <c r="F64" s="188"/>
      <c r="G64" s="188"/>
      <c r="H64" s="188"/>
      <c r="I64" s="188"/>
    </row>
    <row r="65" spans="1:9" ht="12.75">
      <c r="A65" s="114"/>
      <c r="B65" s="114"/>
      <c r="C65" s="114"/>
      <c r="D65" s="114"/>
      <c r="E65" s="114"/>
      <c r="F65" s="116"/>
      <c r="G65" s="114"/>
      <c r="H65" s="114"/>
      <c r="I65" s="114"/>
    </row>
    <row r="66" spans="1:9" ht="12.75">
      <c r="A66" s="111" t="s">
        <v>211</v>
      </c>
      <c r="B66" s="111">
        <v>20200254</v>
      </c>
      <c r="C66" s="65" t="s">
        <v>212</v>
      </c>
      <c r="D66" s="65"/>
      <c r="E66" s="185" t="s">
        <v>245</v>
      </c>
      <c r="F66" s="186"/>
      <c r="G66" s="186"/>
      <c r="H66" s="4" t="s">
        <v>214</v>
      </c>
      <c r="I66" s="4" t="s">
        <v>215</v>
      </c>
    </row>
    <row r="67" spans="1:9" ht="12.75">
      <c r="A67" s="114"/>
      <c r="B67" s="114"/>
      <c r="C67" s="111"/>
      <c r="D67" s="111"/>
      <c r="E67" s="111" t="s">
        <v>216</v>
      </c>
      <c r="F67" s="112"/>
      <c r="G67" s="65" t="s">
        <v>217</v>
      </c>
      <c r="H67" s="187" t="s">
        <v>218</v>
      </c>
      <c r="I67" s="111" t="s">
        <v>238</v>
      </c>
    </row>
    <row r="68" spans="1:9" ht="12.75">
      <c r="A68" s="114"/>
      <c r="B68" s="114"/>
      <c r="C68" s="111"/>
      <c r="D68" s="111"/>
      <c r="E68" s="111" t="s">
        <v>220</v>
      </c>
      <c r="F68" s="111" t="s">
        <v>203</v>
      </c>
      <c r="G68" s="111"/>
      <c r="H68" s="187"/>
      <c r="I68" s="111" t="s">
        <v>239</v>
      </c>
    </row>
    <row r="69" spans="1:9" ht="12.75">
      <c r="A69" s="114"/>
      <c r="B69" s="114"/>
      <c r="C69" s="111"/>
      <c r="D69" s="111"/>
      <c r="E69" s="65" t="s">
        <v>222</v>
      </c>
      <c r="F69" s="65" t="s">
        <v>223</v>
      </c>
      <c r="G69" s="111"/>
      <c r="H69" s="187"/>
      <c r="I69" s="114"/>
    </row>
    <row r="70" spans="1:9" ht="12.75">
      <c r="A70" s="114"/>
      <c r="B70" s="114"/>
      <c r="C70" s="111"/>
      <c r="D70" s="111" t="s">
        <v>224</v>
      </c>
      <c r="E70" s="4" t="s">
        <v>225</v>
      </c>
      <c r="F70" s="65"/>
      <c r="G70" s="115" t="s">
        <v>226</v>
      </c>
      <c r="H70" s="113"/>
      <c r="I70" s="114"/>
    </row>
    <row r="71" spans="1:9" ht="12.75">
      <c r="A71" s="114"/>
      <c r="B71" s="114"/>
      <c r="C71" s="65" t="s">
        <v>227</v>
      </c>
      <c r="D71" s="65" t="s">
        <v>228</v>
      </c>
      <c r="E71" s="112">
        <v>7.71E-05</v>
      </c>
      <c r="F71" s="112">
        <v>0.00991</v>
      </c>
      <c r="G71" s="112">
        <f>SUM(E71:F71)</f>
        <v>0.0099871</v>
      </c>
      <c r="H71" s="112">
        <f>F71/E71</f>
        <v>128.53437094682232</v>
      </c>
      <c r="I71" s="114"/>
    </row>
    <row r="72" spans="1:9" ht="12.75">
      <c r="A72" s="114"/>
      <c r="B72" s="114"/>
      <c r="C72" s="65" t="s">
        <v>229</v>
      </c>
      <c r="D72" s="65" t="s">
        <v>230</v>
      </c>
      <c r="E72" s="112">
        <v>7.71E-05</v>
      </c>
      <c r="F72" s="112">
        <v>0.00991</v>
      </c>
      <c r="G72" s="112">
        <f>SUM(E72:F72)</f>
        <v>0.0099871</v>
      </c>
      <c r="H72" s="112"/>
      <c r="I72" s="114"/>
    </row>
    <row r="73" spans="1:9" ht="12.75">
      <c r="A73" s="114"/>
      <c r="B73" s="114"/>
      <c r="C73" s="65" t="s">
        <v>231</v>
      </c>
      <c r="D73" s="65" t="s">
        <v>232</v>
      </c>
      <c r="E73" s="112">
        <v>7.71E-05</v>
      </c>
      <c r="F73" s="112">
        <v>0.00991</v>
      </c>
      <c r="G73" s="112">
        <f>SUM(E73:F73)</f>
        <v>0.0099871</v>
      </c>
      <c r="H73" s="114"/>
      <c r="I73" s="114"/>
    </row>
    <row r="74" spans="1:9" ht="12.75">
      <c r="A74" s="114"/>
      <c r="B74" s="114"/>
      <c r="C74" s="94"/>
      <c r="D74" s="94"/>
      <c r="E74" s="116"/>
      <c r="F74" s="116"/>
      <c r="G74" s="116"/>
      <c r="H74" s="114"/>
      <c r="I74" s="114"/>
    </row>
    <row r="75" spans="1:9" ht="12.75">
      <c r="A75" s="114"/>
      <c r="B75" s="114"/>
      <c r="C75" s="114"/>
      <c r="D75" s="114"/>
      <c r="E75" s="114"/>
      <c r="F75" s="116"/>
      <c r="G75" s="114"/>
      <c r="H75" s="114"/>
      <c r="I75" s="114"/>
    </row>
    <row r="76" spans="1:9" ht="26.25">
      <c r="A76" s="188" t="s">
        <v>242</v>
      </c>
      <c r="B76" s="188"/>
      <c r="C76" s="188"/>
      <c r="D76" s="188"/>
      <c r="E76" s="188"/>
      <c r="F76" s="188"/>
      <c r="G76" s="188"/>
      <c r="H76" s="188"/>
      <c r="I76" s="188"/>
    </row>
    <row r="77" spans="1:9" ht="12.75">
      <c r="A77" s="114"/>
      <c r="B77" s="114"/>
      <c r="C77" s="114"/>
      <c r="D77" s="114"/>
      <c r="E77" s="114"/>
      <c r="F77" s="116"/>
      <c r="G77" s="114"/>
      <c r="H77" s="114"/>
      <c r="I77" s="114"/>
    </row>
    <row r="78" spans="1:9" ht="12.75">
      <c r="A78" s="184" t="s">
        <v>211</v>
      </c>
      <c r="B78" s="111">
        <v>20100201</v>
      </c>
      <c r="C78" s="65" t="s">
        <v>212</v>
      </c>
      <c r="D78" s="65"/>
      <c r="E78" s="185" t="s">
        <v>245</v>
      </c>
      <c r="F78" s="186"/>
      <c r="G78" s="186"/>
      <c r="H78" s="4" t="s">
        <v>214</v>
      </c>
      <c r="I78" s="4" t="s">
        <v>215</v>
      </c>
    </row>
    <row r="79" spans="1:9" ht="12.75">
      <c r="A79" s="184"/>
      <c r="B79" s="111">
        <v>20200201</v>
      </c>
      <c r="C79" s="111"/>
      <c r="D79" s="111"/>
      <c r="E79" s="111" t="s">
        <v>216</v>
      </c>
      <c r="F79" s="112"/>
      <c r="G79" s="65" t="s">
        <v>217</v>
      </c>
      <c r="H79" s="187" t="s">
        <v>218</v>
      </c>
      <c r="I79" s="111" t="s">
        <v>238</v>
      </c>
    </row>
    <row r="80" spans="1:9" ht="12.75">
      <c r="A80" s="184"/>
      <c r="B80" s="111">
        <v>20200203</v>
      </c>
      <c r="C80" s="111"/>
      <c r="D80" s="111"/>
      <c r="E80" s="111" t="s">
        <v>220</v>
      </c>
      <c r="F80" s="111" t="s">
        <v>203</v>
      </c>
      <c r="G80" s="111"/>
      <c r="H80" s="187"/>
      <c r="I80" s="111" t="s">
        <v>239</v>
      </c>
    </row>
    <row r="81" spans="1:9" ht="12.75">
      <c r="A81" s="184"/>
      <c r="B81" s="111">
        <v>20300202</v>
      </c>
      <c r="C81" s="111"/>
      <c r="D81" s="111"/>
      <c r="E81" s="65" t="s">
        <v>222</v>
      </c>
      <c r="F81" s="65" t="s">
        <v>223</v>
      </c>
      <c r="G81" s="111"/>
      <c r="H81" s="187"/>
      <c r="I81" s="114"/>
    </row>
    <row r="82" spans="1:9" ht="12.75">
      <c r="A82" s="184"/>
      <c r="B82" s="111">
        <v>20300203</v>
      </c>
      <c r="C82" s="111"/>
      <c r="D82" s="111" t="s">
        <v>224</v>
      </c>
      <c r="E82" s="4" t="s">
        <v>225</v>
      </c>
      <c r="F82" s="65"/>
      <c r="G82" s="115" t="s">
        <v>226</v>
      </c>
      <c r="H82" s="113"/>
      <c r="I82" s="114"/>
    </row>
    <row r="83" spans="1:9" ht="12.75">
      <c r="A83" s="114"/>
      <c r="B83" s="114"/>
      <c r="C83" s="65" t="s">
        <v>227</v>
      </c>
      <c r="D83" s="65" t="s">
        <v>228</v>
      </c>
      <c r="E83" s="112">
        <v>0.0019</v>
      </c>
      <c r="F83" s="112">
        <v>0.0047</v>
      </c>
      <c r="G83" s="112">
        <f>SUM(E83:F83)</f>
        <v>0.0066</v>
      </c>
      <c r="H83" s="112">
        <f>F83/E83</f>
        <v>2.473684210526316</v>
      </c>
      <c r="I83" s="114"/>
    </row>
    <row r="84" spans="1:9" ht="12.75">
      <c r="A84" s="114"/>
      <c r="B84" s="114"/>
      <c r="C84" s="65" t="s">
        <v>229</v>
      </c>
      <c r="D84" s="65" t="s">
        <v>230</v>
      </c>
      <c r="E84" s="112">
        <v>0.0019</v>
      </c>
      <c r="F84" s="112">
        <v>0.0047</v>
      </c>
      <c r="G84" s="112">
        <f>SUM(E84:F84)</f>
        <v>0.0066</v>
      </c>
      <c r="H84" s="112"/>
      <c r="I84" s="114"/>
    </row>
    <row r="85" spans="1:9" ht="12.75">
      <c r="A85" s="114"/>
      <c r="B85" s="114"/>
      <c r="C85" s="65" t="s">
        <v>231</v>
      </c>
      <c r="D85" s="65" t="s">
        <v>232</v>
      </c>
      <c r="E85" s="112">
        <v>0.0019</v>
      </c>
      <c r="F85" s="112">
        <v>0.0047</v>
      </c>
      <c r="G85" s="112">
        <f>SUM(E85:F85)</f>
        <v>0.0066</v>
      </c>
      <c r="H85" s="114"/>
      <c r="I85" s="114"/>
    </row>
    <row r="86" spans="1:9" ht="12.75">
      <c r="A86" s="114"/>
      <c r="B86" s="114"/>
      <c r="C86" s="114"/>
      <c r="D86" s="114"/>
      <c r="E86" s="114"/>
      <c r="F86" s="116"/>
      <c r="G86" s="114"/>
      <c r="H86" s="114"/>
      <c r="I86" s="114"/>
    </row>
    <row r="88" spans="1:9" ht="26.25">
      <c r="A88" s="182" t="s">
        <v>233</v>
      </c>
      <c r="B88" s="183"/>
      <c r="C88" s="183"/>
      <c r="D88" s="183"/>
      <c r="E88" s="183"/>
      <c r="F88" s="183"/>
      <c r="G88" s="183"/>
      <c r="H88" s="183"/>
      <c r="I88" s="183"/>
    </row>
    <row r="89" spans="1:9" ht="12.75">
      <c r="A89" s="114"/>
      <c r="B89" s="114"/>
      <c r="C89" s="114"/>
      <c r="D89" s="114"/>
      <c r="E89" s="114"/>
      <c r="F89" s="116"/>
      <c r="G89" s="114"/>
      <c r="H89" s="114"/>
      <c r="I89" s="114"/>
    </row>
    <row r="90" spans="1:9" ht="12.75">
      <c r="A90" s="184" t="s">
        <v>211</v>
      </c>
      <c r="B90" s="111">
        <v>20100101</v>
      </c>
      <c r="C90" s="65" t="s">
        <v>212</v>
      </c>
      <c r="D90" s="65"/>
      <c r="E90" s="185" t="s">
        <v>245</v>
      </c>
      <c r="F90" s="186"/>
      <c r="G90" s="186"/>
      <c r="H90" s="4" t="s">
        <v>214</v>
      </c>
      <c r="I90" s="4" t="s">
        <v>215</v>
      </c>
    </row>
    <row r="91" spans="1:9" ht="12.75">
      <c r="A91" s="184"/>
      <c r="B91" s="111">
        <v>20200101</v>
      </c>
      <c r="C91" s="111"/>
      <c r="D91" s="111"/>
      <c r="E91" s="111" t="s">
        <v>216</v>
      </c>
      <c r="F91" s="112"/>
      <c r="G91" s="65" t="s">
        <v>217</v>
      </c>
      <c r="H91" s="187" t="s">
        <v>218</v>
      </c>
      <c r="I91" s="111" t="s">
        <v>234</v>
      </c>
    </row>
    <row r="92" spans="1:9" ht="12.75">
      <c r="A92" s="184"/>
      <c r="B92" s="111">
        <v>20200103</v>
      </c>
      <c r="C92" s="111"/>
      <c r="D92" s="111"/>
      <c r="E92" s="111" t="s">
        <v>220</v>
      </c>
      <c r="F92" s="111" t="s">
        <v>203</v>
      </c>
      <c r="G92" s="111"/>
      <c r="H92" s="187"/>
      <c r="I92" s="125" t="s">
        <v>246</v>
      </c>
    </row>
    <row r="93" spans="1:9" ht="12.75">
      <c r="A93" s="184"/>
      <c r="B93" s="111">
        <v>20300102</v>
      </c>
      <c r="C93" s="111"/>
      <c r="D93" s="111"/>
      <c r="E93" s="65" t="s">
        <v>222</v>
      </c>
      <c r="F93" s="65" t="s">
        <v>223</v>
      </c>
      <c r="G93" s="111"/>
      <c r="H93" s="187"/>
      <c r="I93" s="114"/>
    </row>
    <row r="94" spans="1:9" ht="12.75">
      <c r="A94" s="119"/>
      <c r="B94" s="114"/>
      <c r="C94" s="111"/>
      <c r="D94" s="111" t="s">
        <v>224</v>
      </c>
      <c r="E94" s="4" t="s">
        <v>225</v>
      </c>
      <c r="F94" s="65"/>
      <c r="G94" s="115" t="s">
        <v>226</v>
      </c>
      <c r="H94" s="113"/>
      <c r="I94" s="114"/>
    </row>
    <row r="95" spans="1:9" ht="12.75">
      <c r="A95" s="114"/>
      <c r="B95" s="114"/>
      <c r="C95" s="65" t="s">
        <v>227</v>
      </c>
      <c r="D95" s="65" t="s">
        <v>228</v>
      </c>
      <c r="E95" s="112">
        <v>0.0043</v>
      </c>
      <c r="F95" s="112">
        <v>0.0072</v>
      </c>
      <c r="G95" s="112">
        <f>SUM(E95:F95)</f>
        <v>0.0115</v>
      </c>
      <c r="H95" s="112">
        <f>F95/E95</f>
        <v>1.6744186046511627</v>
      </c>
      <c r="I95" s="114"/>
    </row>
    <row r="96" spans="1:9" ht="12.75">
      <c r="A96" s="114"/>
      <c r="B96" s="114"/>
      <c r="C96" s="65" t="s">
        <v>229</v>
      </c>
      <c r="D96" s="65" t="s">
        <v>230</v>
      </c>
      <c r="E96" s="112">
        <v>0.00413</v>
      </c>
      <c r="F96" s="112">
        <v>0.0072</v>
      </c>
      <c r="G96" s="112">
        <f>SUM(E96:F96)</f>
        <v>0.01133</v>
      </c>
      <c r="H96" s="112"/>
      <c r="I96" s="114"/>
    </row>
    <row r="97" spans="1:9" ht="12.75">
      <c r="A97" s="114"/>
      <c r="B97" s="114"/>
      <c r="C97" s="65" t="s">
        <v>231</v>
      </c>
      <c r="D97" s="65" t="s">
        <v>232</v>
      </c>
      <c r="E97" s="112">
        <v>0.00387</v>
      </c>
      <c r="F97" s="112">
        <v>0.0072</v>
      </c>
      <c r="G97" s="112">
        <f>SUM(E97:F97)</f>
        <v>0.01107</v>
      </c>
      <c r="H97" s="114"/>
      <c r="I97" s="114"/>
    </row>
    <row r="98" spans="1:9" ht="12.75">
      <c r="A98" s="114"/>
      <c r="B98" s="114"/>
      <c r="C98" s="114"/>
      <c r="D98" s="114"/>
      <c r="E98" s="114"/>
      <c r="F98" s="116"/>
      <c r="G98" s="114"/>
      <c r="H98" s="114"/>
      <c r="I98" s="114"/>
    </row>
    <row r="99" spans="1:9" ht="12.75">
      <c r="A99" s="124" t="s">
        <v>247</v>
      </c>
      <c r="B99" s="114"/>
      <c r="C99" s="114"/>
      <c r="D99" s="114"/>
      <c r="E99" s="114"/>
      <c r="F99" s="116"/>
      <c r="G99" s="114"/>
      <c r="H99" s="114"/>
      <c r="I99" s="114"/>
    </row>
  </sheetData>
  <sheetProtection/>
  <mergeCells count="31">
    <mergeCell ref="A1:I1"/>
    <mergeCell ref="A2:I2"/>
    <mergeCell ref="A3:A4"/>
    <mergeCell ref="E3:G3"/>
    <mergeCell ref="H4:H6"/>
    <mergeCell ref="E27:G27"/>
    <mergeCell ref="H28:H30"/>
    <mergeCell ref="C35:H35"/>
    <mergeCell ref="A41:I41"/>
    <mergeCell ref="A13:I13"/>
    <mergeCell ref="E15:G15"/>
    <mergeCell ref="H16:H18"/>
    <mergeCell ref="A25:I25"/>
    <mergeCell ref="A53:I53"/>
    <mergeCell ref="E54:G54"/>
    <mergeCell ref="H55:H57"/>
    <mergeCell ref="A64:I64"/>
    <mergeCell ref="A42:I42"/>
    <mergeCell ref="E43:G43"/>
    <mergeCell ref="H44:H46"/>
    <mergeCell ref="A52:I52"/>
    <mergeCell ref="A88:I88"/>
    <mergeCell ref="A90:A93"/>
    <mergeCell ref="E90:G90"/>
    <mergeCell ref="H91:H93"/>
    <mergeCell ref="E66:G66"/>
    <mergeCell ref="H67:H69"/>
    <mergeCell ref="A76:I76"/>
    <mergeCell ref="A78:A82"/>
    <mergeCell ref="E78:G78"/>
    <mergeCell ref="H79:H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Mojave Desert Air Quality Management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Wales</dc:creator>
  <cp:keywords/>
  <dc:description/>
  <cp:lastModifiedBy>Vickie Rausch</cp:lastModifiedBy>
  <cp:lastPrinted>2013-04-02T17:11:32Z</cp:lastPrinted>
  <dcterms:created xsi:type="dcterms:W3CDTF">2001-05-18T21:44:32Z</dcterms:created>
  <dcterms:modified xsi:type="dcterms:W3CDTF">2018-03-07T15:54:22Z</dcterms:modified>
  <cp:category/>
  <cp:version/>
  <cp:contentType/>
  <cp:contentStatus/>
</cp:coreProperties>
</file>